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192.168.1.52\研開\開發\01構圖\CDRIVE\BW 舊資料\0計算資料\"/>
    </mc:Choice>
  </mc:AlternateContent>
  <xr:revisionPtr revIDLastSave="0" documentId="13_ncr:1_{DA14BD39-E47F-42E4-8718-C90109BC3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lt Length or Teeths Selection" sheetId="2" r:id="rId1"/>
  </sheets>
  <definedNames>
    <definedName name="_xlnm.Print_Area" localSheetId="0">'Belt Length or Teeths Selection'!$A$1:$P$9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N56" i="2"/>
  <c r="N55" i="2"/>
  <c r="N54" i="2"/>
  <c r="N53" i="2"/>
  <c r="D56" i="2"/>
  <c r="D55" i="2"/>
  <c r="D54" i="2"/>
  <c r="D53" i="2"/>
  <c r="I56" i="2"/>
  <c r="I55" i="2"/>
  <c r="I66" i="2"/>
  <c r="I54" i="2"/>
  <c r="I53" i="2"/>
  <c r="N6" i="2"/>
  <c r="I6" i="2"/>
  <c r="D6" i="2"/>
  <c r="N57" i="2" l="1"/>
  <c r="N14" i="2" s="1"/>
  <c r="D57" i="2"/>
  <c r="D14" i="2" s="1"/>
  <c r="I57" i="2"/>
  <c r="I14" i="2" s="1"/>
  <c r="I62" i="2"/>
  <c r="D65" i="2"/>
  <c r="D66" i="2" s="1"/>
  <c r="I65" i="2"/>
  <c r="N65" i="2"/>
  <c r="N66" i="2" s="1"/>
  <c r="D69" i="2"/>
  <c r="I69" i="2"/>
  <c r="N69" i="2"/>
  <c r="D70" i="2"/>
  <c r="I70" i="2"/>
  <c r="N70" i="2"/>
  <c r="I71" i="2"/>
  <c r="H82" i="2" s="1"/>
  <c r="D72" i="2"/>
  <c r="N72" i="2"/>
  <c r="D75" i="2"/>
  <c r="I75" i="2"/>
  <c r="N75" i="2"/>
  <c r="C80" i="2"/>
  <c r="E80" i="2"/>
  <c r="M80" i="2"/>
  <c r="O80" i="2"/>
  <c r="C81" i="2"/>
  <c r="E81" i="2"/>
  <c r="J81" i="2"/>
  <c r="M81" i="2"/>
  <c r="O81" i="2"/>
  <c r="C82" i="2"/>
  <c r="E82" i="2"/>
  <c r="M82" i="2"/>
  <c r="O82" i="2"/>
  <c r="C83" i="2"/>
  <c r="E83" i="2"/>
  <c r="M83" i="2"/>
  <c r="O83" i="2"/>
  <c r="C84" i="2"/>
  <c r="E84" i="2"/>
  <c r="M84" i="2"/>
  <c r="O84" i="2"/>
  <c r="C85" i="2"/>
  <c r="E85" i="2"/>
  <c r="M85" i="2"/>
  <c r="O85" i="2"/>
  <c r="C86" i="2"/>
  <c r="E86" i="2"/>
  <c r="M86" i="2"/>
  <c r="O86" i="2"/>
  <c r="C87" i="2"/>
  <c r="E87" i="2"/>
  <c r="M87" i="2"/>
  <c r="O87" i="2"/>
  <c r="C88" i="2"/>
  <c r="E88" i="2"/>
  <c r="M88" i="2"/>
  <c r="O88" i="2"/>
  <c r="C89" i="2"/>
  <c r="E89" i="2"/>
  <c r="M89" i="2"/>
  <c r="O89" i="2"/>
  <c r="C90" i="2"/>
  <c r="E90" i="2"/>
  <c r="M90" i="2"/>
  <c r="O90" i="2"/>
  <c r="C91" i="2"/>
  <c r="E91" i="2"/>
  <c r="M91" i="2"/>
  <c r="O91" i="2"/>
  <c r="C92" i="2"/>
  <c r="E92" i="2"/>
  <c r="M92" i="2"/>
  <c r="O92" i="2"/>
  <c r="M93" i="2"/>
  <c r="O93" i="2"/>
  <c r="M94" i="2"/>
  <c r="O94" i="2"/>
  <c r="J89" i="2" l="1"/>
  <c r="J83" i="2"/>
  <c r="J87" i="2"/>
  <c r="J85" i="2"/>
  <c r="I73" i="2"/>
  <c r="D73" i="2"/>
  <c r="D74" i="2" s="1"/>
  <c r="D76" i="2" s="1"/>
  <c r="N73" i="2"/>
  <c r="N74" i="2" s="1"/>
  <c r="N76" i="2" s="1"/>
  <c r="N8" i="2" s="1"/>
  <c r="J91" i="2"/>
  <c r="H91" i="2"/>
  <c r="H87" i="2"/>
  <c r="H83" i="2"/>
  <c r="J92" i="2"/>
  <c r="J88" i="2"/>
  <c r="J84" i="2"/>
  <c r="J80" i="2"/>
  <c r="J94" i="2"/>
  <c r="H94" i="2"/>
  <c r="H92" i="2"/>
  <c r="H88" i="2"/>
  <c r="H84" i="2"/>
  <c r="H80" i="2"/>
  <c r="H89" i="2"/>
  <c r="H85" i="2"/>
  <c r="H81" i="2"/>
  <c r="J93" i="2"/>
  <c r="J90" i="2"/>
  <c r="J86" i="2"/>
  <c r="J82" i="2"/>
  <c r="I72" i="2"/>
  <c r="H93" i="2"/>
  <c r="H90" i="2"/>
  <c r="H86" i="2"/>
  <c r="I74" i="2" l="1"/>
  <c r="I76" i="2" s="1"/>
  <c r="D60" i="2"/>
  <c r="D67" i="2" s="1"/>
  <c r="D9" i="2"/>
  <c r="D10" i="2"/>
  <c r="N9" i="2"/>
  <c r="N10" i="2"/>
  <c r="N60" i="2"/>
  <c r="I8" i="2" l="1"/>
  <c r="D64" i="2"/>
  <c r="D68" i="2" s="1"/>
  <c r="D61" i="2" s="1"/>
  <c r="D63" i="2" s="1"/>
  <c r="N64" i="2"/>
  <c r="N67" i="2"/>
  <c r="I60" i="2" l="1"/>
  <c r="I9" i="2"/>
  <c r="I10" i="2"/>
  <c r="N68" i="2"/>
  <c r="N63" i="2" s="1"/>
  <c r="N61" i="2" s="1"/>
  <c r="I64" i="2" l="1"/>
  <c r="I67" i="2"/>
  <c r="I68" i="2" l="1"/>
  <c r="I63" i="2" s="1"/>
  <c r="I61" i="2" s="1"/>
</calcChain>
</file>

<file path=xl/sharedStrings.xml><?xml version="1.0" encoding="utf-8"?>
<sst xmlns="http://schemas.openxmlformats.org/spreadsheetml/2006/main" count="174" uniqueCount="32">
  <si>
    <t>L</t>
  </si>
  <si>
    <t>T</t>
  </si>
  <si>
    <t>Belt  Length</t>
    <phoneticPr fontId="7" type="noConversion"/>
  </si>
  <si>
    <t>RC</t>
  </si>
  <si>
    <t>圓周</t>
  </si>
  <si>
    <t>B</t>
  </si>
  <si>
    <t>A</t>
  </si>
  <si>
    <t>mm</t>
  </si>
  <si>
    <t>Rear Center Length</t>
    <phoneticPr fontId="7" type="noConversion"/>
  </si>
  <si>
    <t>Length</t>
  </si>
  <si>
    <t>Teeths</t>
  </si>
  <si>
    <t>Pitch</t>
  </si>
  <si>
    <t>Belt</t>
  </si>
  <si>
    <t>Rear Belt Sprocket</t>
    <phoneticPr fontId="7" type="noConversion"/>
  </si>
  <si>
    <t>Front Belt Sprocket</t>
    <phoneticPr fontId="7" type="noConversion"/>
  </si>
  <si>
    <t>C</t>
  </si>
  <si>
    <t>Belt</t>
    <phoneticPr fontId="7" type="noConversion"/>
  </si>
  <si>
    <t>Rear Belt Sprocket</t>
    <phoneticPr fontId="7" type="noConversion"/>
  </si>
  <si>
    <t>Belt  Teeths</t>
    <phoneticPr fontId="7" type="noConversion"/>
  </si>
  <si>
    <t>Belt  Teeths</t>
    <phoneticPr fontId="7" type="noConversion"/>
  </si>
  <si>
    <t>Belt  Length</t>
    <phoneticPr fontId="7" type="noConversion"/>
  </si>
  <si>
    <t>Belt Length</t>
    <phoneticPr fontId="2" type="noConversion"/>
  </si>
  <si>
    <t>Ratio</t>
    <phoneticPr fontId="2" type="noConversion"/>
  </si>
  <si>
    <t>GTS/RTS</t>
    <phoneticPr fontId="7" type="noConversion"/>
  </si>
  <si>
    <t>Gates-11M</t>
    <phoneticPr fontId="7" type="noConversion"/>
  </si>
  <si>
    <t>HTD-8M</t>
    <phoneticPr fontId="7" type="noConversion"/>
  </si>
  <si>
    <t>Center Distance</t>
    <phoneticPr fontId="7" type="noConversion"/>
  </si>
  <si>
    <t>Min Center Distance</t>
    <phoneticPr fontId="2" type="noConversion"/>
  </si>
  <si>
    <t>Max Center Distance</t>
    <phoneticPr fontId="2" type="noConversion"/>
  </si>
  <si>
    <t>Rear Center Length</t>
  </si>
  <si>
    <t>Length</t>
    <phoneticPr fontId="2" type="noConversion"/>
  </si>
  <si>
    <t>mm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</si>
</sst>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"/>
    <numFmt numFmtId="178" formatCode="0.0_ "/>
  </numFmts>
  <fonts count="18"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9"/>
      <name val="新細明體"/>
      <family val="2"/>
      <charset val="136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sz val="20"/>
      <color rgb="FF000000"/>
      <name val="Arial"/>
      <family val="2"/>
    </font>
    <font>
      <sz val="9"/>
      <name val="細明體"/>
      <family val="3"/>
      <charset val="136"/>
    </font>
    <font>
      <sz val="18"/>
      <color rgb="FF000000"/>
      <name val="Arial"/>
      <family val="2"/>
    </font>
    <font>
      <sz val="20"/>
      <color rgb="FF000000"/>
      <name val="MingLiu"/>
      <family val="3"/>
      <charset val="136"/>
    </font>
    <font>
      <sz val="20"/>
      <color rgb="FFFF0000"/>
      <name val="Arial"/>
      <family val="2"/>
    </font>
    <font>
      <sz val="12"/>
      <name val="PMingLiu"/>
      <family val="1"/>
      <charset val="136"/>
    </font>
    <font>
      <sz val="20"/>
      <name val="Arial"/>
      <family val="2"/>
    </font>
    <font>
      <b/>
      <sz val="24"/>
      <color rgb="FF000000"/>
      <name val="PMingLiu"/>
      <family val="1"/>
    </font>
    <font>
      <b/>
      <sz val="24"/>
      <color rgb="FF000000"/>
      <name val="PMingLiu"/>
      <family val="1"/>
      <charset val="136"/>
    </font>
    <font>
      <b/>
      <sz val="16"/>
      <color rgb="FF000000"/>
      <name val="PMingLiu"/>
      <family val="1"/>
      <charset val="136"/>
    </font>
    <font>
      <sz val="22"/>
      <color rgb="FF000000"/>
      <name val="Arial"/>
      <family val="2"/>
    </font>
    <font>
      <sz val="2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6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1" fillId="2" borderId="5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2" fontId="5" fillId="0" borderId="10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2" fontId="6" fillId="0" borderId="21" xfId="1" applyNumberFormat="1" applyFont="1" applyBorder="1" applyAlignment="1">
      <alignment horizontal="center"/>
    </xf>
    <xf numFmtId="0" fontId="6" fillId="0" borderId="22" xfId="1" applyFont="1" applyBorder="1" applyAlignment="1"/>
    <xf numFmtId="0" fontId="6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6" fillId="0" borderId="0" xfId="1" applyFont="1" applyBorder="1" applyAlignment="1"/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/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1" fontId="6" fillId="0" borderId="22" xfId="1" applyNumberFormat="1" applyFont="1" applyFill="1" applyBorder="1" applyAlignment="1">
      <alignment horizontal="right"/>
    </xf>
    <xf numFmtId="0" fontId="6" fillId="0" borderId="22" xfId="1" applyFont="1" applyBorder="1" applyAlignment="1">
      <alignment horizontal="left" vertical="center"/>
    </xf>
    <xf numFmtId="0" fontId="11" fillId="0" borderId="26" xfId="1" applyFont="1" applyBorder="1" applyAlignment="1">
      <alignment vertical="center"/>
    </xf>
    <xf numFmtId="2" fontId="6" fillId="6" borderId="22" xfId="1" applyNumberFormat="1" applyFont="1" applyFill="1" applyBorder="1" applyAlignment="1">
      <alignment horizontal="right"/>
    </xf>
    <xf numFmtId="1" fontId="12" fillId="0" borderId="22" xfId="1" applyNumberFormat="1" applyFont="1" applyBorder="1" applyAlignment="1">
      <alignment horizontal="right"/>
    </xf>
    <xf numFmtId="0" fontId="12" fillId="0" borderId="22" xfId="1" applyFont="1" applyBorder="1" applyAlignment="1">
      <alignment horizontal="left"/>
    </xf>
    <xf numFmtId="0" fontId="11" fillId="0" borderId="29" xfId="1" applyFont="1" applyBorder="1" applyAlignment="1">
      <alignment vertical="center"/>
    </xf>
    <xf numFmtId="2" fontId="12" fillId="0" borderId="22" xfId="1" applyNumberFormat="1" applyFont="1" applyBorder="1" applyAlignment="1">
      <alignment horizontal="right"/>
    </xf>
    <xf numFmtId="0" fontId="6" fillId="0" borderId="21" xfId="1" applyFont="1" applyBorder="1" applyAlignment="1" applyProtection="1">
      <alignment horizontal="center"/>
    </xf>
    <xf numFmtId="0" fontId="6" fillId="0" borderId="21" xfId="1" applyFont="1" applyBorder="1" applyAlignment="1"/>
    <xf numFmtId="0" fontId="6" fillId="0" borderId="22" xfId="1" applyFont="1" applyBorder="1" applyAlignment="1">
      <alignment vertical="center"/>
    </xf>
    <xf numFmtId="2" fontId="6" fillId="0" borderId="21" xfId="1" applyNumberFormat="1" applyFont="1" applyBorder="1" applyAlignment="1"/>
    <xf numFmtId="2" fontId="6" fillId="0" borderId="24" xfId="1" applyNumberFormat="1" applyFont="1" applyBorder="1" applyAlignment="1"/>
    <xf numFmtId="0" fontId="6" fillId="0" borderId="25" xfId="1" applyFont="1" applyBorder="1" applyAlignment="1">
      <alignment vertical="center"/>
    </xf>
    <xf numFmtId="1" fontId="12" fillId="5" borderId="22" xfId="1" applyNumberFormat="1" applyFont="1" applyFill="1" applyBorder="1" applyAlignment="1">
      <alignment horizontal="right"/>
    </xf>
    <xf numFmtId="0" fontId="6" fillId="0" borderId="32" xfId="1" applyFont="1" applyBorder="1" applyAlignment="1">
      <alignment horizontal="left" vertical="center"/>
    </xf>
    <xf numFmtId="0" fontId="11" fillId="0" borderId="11" xfId="1" applyFont="1" applyBorder="1" applyAlignment="1">
      <alignment vertical="center"/>
    </xf>
    <xf numFmtId="0" fontId="6" fillId="0" borderId="10" xfId="1" applyFont="1" applyBorder="1" applyAlignment="1">
      <alignment horizontal="center"/>
    </xf>
    <xf numFmtId="2" fontId="12" fillId="5" borderId="1" xfId="1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left" vertical="center"/>
    </xf>
    <xf numFmtId="0" fontId="6" fillId="0" borderId="2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/>
    </xf>
    <xf numFmtId="2" fontId="6" fillId="0" borderId="10" xfId="1" applyNumberFormat="1" applyFont="1" applyBorder="1" applyAlignment="1">
      <alignment horizontal="center"/>
    </xf>
    <xf numFmtId="2" fontId="12" fillId="0" borderId="1" xfId="1" applyNumberFormat="1" applyFont="1" applyBorder="1" applyAlignment="1">
      <alignment horizontal="right"/>
    </xf>
    <xf numFmtId="0" fontId="12" fillId="0" borderId="1" xfId="1" applyFont="1" applyBorder="1" applyAlignment="1">
      <alignment horizontal="left"/>
    </xf>
    <xf numFmtId="0" fontId="6" fillId="0" borderId="11" xfId="1" applyFont="1" applyBorder="1" applyAlignment="1">
      <alignment vertical="center" wrapText="1"/>
    </xf>
    <xf numFmtId="0" fontId="6" fillId="0" borderId="10" xfId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left" vertical="center" wrapText="1"/>
    </xf>
    <xf numFmtId="0" fontId="1" fillId="0" borderId="9" xfId="1" applyFont="1" applyFill="1" applyBorder="1" applyAlignment="1">
      <alignment vertical="center"/>
    </xf>
    <xf numFmtId="177" fontId="10" fillId="0" borderId="22" xfId="1" applyNumberFormat="1" applyFont="1" applyBorder="1" applyAlignment="1">
      <alignment horizontal="center" vertical="center"/>
    </xf>
    <xf numFmtId="0" fontId="6" fillId="0" borderId="2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1" fillId="0" borderId="18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1" fontId="6" fillId="3" borderId="1" xfId="1" applyNumberFormat="1" applyFont="1" applyFill="1" applyBorder="1" applyAlignment="1" applyProtection="1">
      <alignment horizontal="center"/>
      <protection locked="0"/>
    </xf>
    <xf numFmtId="1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2" fontId="6" fillId="0" borderId="36" xfId="1" applyNumberFormat="1" applyFont="1" applyFill="1" applyBorder="1" applyAlignment="1">
      <alignment horizontal="center"/>
    </xf>
    <xf numFmtId="178" fontId="10" fillId="0" borderId="1" xfId="1" applyNumberFormat="1" applyFont="1" applyFill="1" applyBorder="1" applyAlignment="1">
      <alignment horizontal="center"/>
    </xf>
    <xf numFmtId="2" fontId="6" fillId="0" borderId="10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178" fontId="10" fillId="0" borderId="1" xfId="1" applyNumberFormat="1" applyFont="1" applyFill="1" applyBorder="1" applyAlignment="1">
      <alignment horizontal="center" vertical="center"/>
    </xf>
    <xf numFmtId="178" fontId="10" fillId="0" borderId="7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176" fontId="6" fillId="8" borderId="38" xfId="1" applyNumberFormat="1" applyFont="1" applyFill="1" applyBorder="1" applyAlignment="1" applyProtection="1">
      <alignment horizontal="right"/>
      <protection locked="0"/>
    </xf>
    <xf numFmtId="2" fontId="6" fillId="0" borderId="39" xfId="1" applyNumberFormat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8" xfId="1" applyFont="1" applyBorder="1" applyAlignment="1"/>
    <xf numFmtId="0" fontId="6" fillId="0" borderId="27" xfId="1" applyFont="1" applyBorder="1" applyAlignment="1"/>
    <xf numFmtId="176" fontId="6" fillId="8" borderId="13" xfId="1" applyNumberFormat="1" applyFont="1" applyFill="1" applyBorder="1" applyAlignment="1" applyProtection="1">
      <alignment horizontal="right"/>
      <protection locked="0"/>
    </xf>
    <xf numFmtId="2" fontId="6" fillId="0" borderId="12" xfId="1" applyNumberFormat="1" applyFont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1" fontId="10" fillId="5" borderId="1" xfId="1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177" fontId="12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/>
    <xf numFmtId="0" fontId="6" fillId="0" borderId="1" xfId="1" applyFont="1" applyFill="1" applyBorder="1" applyAlignment="1" applyProtection="1">
      <alignment horizontal="center"/>
    </xf>
    <xf numFmtId="0" fontId="12" fillId="0" borderId="1" xfId="1" applyFont="1" applyBorder="1" applyAlignment="1">
      <alignment horizontal="left" vertical="center"/>
    </xf>
    <xf numFmtId="176" fontId="6" fillId="7" borderId="13" xfId="1" applyNumberFormat="1" applyFont="1" applyFill="1" applyBorder="1" applyAlignment="1" applyProtection="1">
      <alignment horizontal="center"/>
    </xf>
    <xf numFmtId="2" fontId="6" fillId="0" borderId="10" xfId="1" applyNumberFormat="1" applyFont="1" applyBorder="1" applyAlignment="1"/>
    <xf numFmtId="0" fontId="6" fillId="0" borderId="10" xfId="1" applyFont="1" applyBorder="1" applyAlignment="1"/>
    <xf numFmtId="0" fontId="6" fillId="0" borderId="10" xfId="1" applyFont="1" applyBorder="1" applyAlignment="1" applyProtection="1">
      <alignment horizontal="center"/>
    </xf>
    <xf numFmtId="0" fontId="9" fillId="0" borderId="1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 applyAlignment="1"/>
    <xf numFmtId="0" fontId="6" fillId="0" borderId="6" xfId="1" applyFont="1" applyBorder="1" applyAlignment="1"/>
    <xf numFmtId="0" fontId="1" fillId="0" borderId="20" xfId="1" applyFont="1" applyBorder="1" applyAlignment="1">
      <alignment vertical="center"/>
    </xf>
    <xf numFmtId="0" fontId="1" fillId="0" borderId="19" xfId="1" applyFont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1" fillId="0" borderId="11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" fillId="0" borderId="12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/>
    </xf>
    <xf numFmtId="0" fontId="6" fillId="0" borderId="38" xfId="1" applyFont="1" applyBorder="1" applyAlignment="1">
      <alignment vertical="center"/>
    </xf>
    <xf numFmtId="2" fontId="6" fillId="0" borderId="39" xfId="1" applyNumberFormat="1" applyFont="1" applyBorder="1" applyAlignment="1"/>
    <xf numFmtId="0" fontId="6" fillId="0" borderId="28" xfId="1" applyFont="1" applyBorder="1" applyAlignment="1">
      <alignment vertical="center"/>
    </xf>
    <xf numFmtId="0" fontId="1" fillId="0" borderId="47" xfId="1" applyFont="1" applyFill="1" applyBorder="1" applyAlignment="1">
      <alignment vertical="center"/>
    </xf>
    <xf numFmtId="0" fontId="6" fillId="0" borderId="8" xfId="1" applyFont="1" applyBorder="1" applyAlignment="1">
      <alignment vertical="center" wrapText="1"/>
    </xf>
    <xf numFmtId="0" fontId="12" fillId="0" borderId="7" xfId="1" applyFont="1" applyBorder="1" applyAlignment="1">
      <alignment horizontal="left" vertical="center" wrapText="1"/>
    </xf>
    <xf numFmtId="177" fontId="10" fillId="0" borderId="7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17" fillId="2" borderId="0" xfId="0" applyFont="1" applyFill="1" applyBorder="1">
      <alignment vertical="center"/>
    </xf>
    <xf numFmtId="0" fontId="11" fillId="0" borderId="3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left"/>
    </xf>
    <xf numFmtId="2" fontId="12" fillId="0" borderId="3" xfId="1" applyNumberFormat="1" applyFont="1" applyFill="1" applyBorder="1" applyAlignment="1">
      <alignment horizontal="right"/>
    </xf>
    <xf numFmtId="2" fontId="6" fillId="0" borderId="3" xfId="1" applyNumberFormat="1" applyFont="1" applyFill="1" applyBorder="1" applyAlignment="1">
      <alignment horizontal="center"/>
    </xf>
    <xf numFmtId="178" fontId="10" fillId="0" borderId="35" xfId="1" applyNumberFormat="1" applyFont="1" applyFill="1" applyBorder="1" applyAlignment="1">
      <alignment horizontal="center"/>
    </xf>
    <xf numFmtId="178" fontId="6" fillId="10" borderId="13" xfId="1" applyNumberFormat="1" applyFont="1" applyFill="1" applyBorder="1" applyAlignment="1" applyProtection="1">
      <alignment horizontal="center"/>
      <protection locked="0"/>
    </xf>
    <xf numFmtId="176" fontId="6" fillId="10" borderId="13" xfId="1" applyNumberFormat="1" applyFont="1" applyFill="1" applyBorder="1" applyAlignment="1" applyProtection="1">
      <alignment horizontal="center"/>
      <protection locked="0"/>
    </xf>
    <xf numFmtId="0" fontId="6" fillId="0" borderId="33" xfId="1" applyFont="1" applyBorder="1" applyAlignment="1">
      <alignment horizontal="center" vertical="center"/>
    </xf>
    <xf numFmtId="0" fontId="11" fillId="0" borderId="32" xfId="1" applyFont="1" applyBorder="1" applyAlignment="1">
      <alignment vertical="center"/>
    </xf>
    <xf numFmtId="0" fontId="6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vertical="center"/>
    </xf>
    <xf numFmtId="0" fontId="6" fillId="9" borderId="11" xfId="1" applyFont="1" applyFill="1" applyBorder="1" applyAlignment="1">
      <alignment horizontal="center"/>
    </xf>
    <xf numFmtId="0" fontId="12" fillId="9" borderId="1" xfId="1" applyFont="1" applyFill="1" applyBorder="1" applyAlignment="1">
      <alignment vertical="center"/>
    </xf>
    <xf numFmtId="0" fontId="12" fillId="9" borderId="10" xfId="1" applyFont="1" applyFill="1" applyBorder="1" applyAlignment="1">
      <alignment vertical="center"/>
    </xf>
    <xf numFmtId="0" fontId="6" fillId="0" borderId="14" xfId="1" applyFont="1" applyBorder="1" applyAlignment="1">
      <alignment horizontal="center"/>
    </xf>
    <xf numFmtId="0" fontId="11" fillId="0" borderId="13" xfId="1" applyFont="1" applyBorder="1" applyAlignment="1">
      <alignment vertical="center"/>
    </xf>
    <xf numFmtId="0" fontId="6" fillId="0" borderId="44" xfId="1" applyFont="1" applyBorder="1" applyAlignment="1">
      <alignment horizontal="center" vertical="center"/>
    </xf>
    <xf numFmtId="0" fontId="11" fillId="0" borderId="37" xfId="1" applyFont="1" applyBorder="1" applyAlignment="1">
      <alignment vertical="center"/>
    </xf>
    <xf numFmtId="0" fontId="9" fillId="0" borderId="33" xfId="1" applyFont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vertical="center"/>
    </xf>
    <xf numFmtId="0" fontId="11" fillId="9" borderId="10" xfId="1" applyFont="1" applyFill="1" applyBorder="1" applyAlignment="1">
      <alignment vertical="center"/>
    </xf>
    <xf numFmtId="0" fontId="6" fillId="0" borderId="11" xfId="1" applyFont="1" applyFill="1" applyBorder="1" applyAlignment="1"/>
    <xf numFmtId="0" fontId="11" fillId="0" borderId="1" xfId="1" applyFont="1" applyFill="1" applyBorder="1" applyAlignment="1">
      <alignment vertical="center"/>
    </xf>
    <xf numFmtId="0" fontId="6" fillId="0" borderId="31" xfId="1" applyFont="1" applyBorder="1" applyAlignment="1" applyProtection="1"/>
    <xf numFmtId="0" fontId="11" fillId="0" borderId="30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14" fillId="0" borderId="14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1" fillId="0" borderId="30" xfId="1" applyFont="1" applyBorder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center" vertical="center"/>
    </xf>
    <xf numFmtId="2" fontId="16" fillId="0" borderId="10" xfId="1" applyNumberFormat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/>
    </xf>
    <xf numFmtId="0" fontId="11" fillId="0" borderId="35" xfId="1" applyFont="1" applyFill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2" fontId="16" fillId="0" borderId="1" xfId="1" applyNumberFormat="1" applyFont="1" applyFill="1" applyBorder="1" applyAlignment="1" applyProtection="1">
      <alignment horizontal="center" vertical="center"/>
    </xf>
    <xf numFmtId="2" fontId="1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Font="1" applyBorder="1" applyAlignment="1"/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963930</xdr:colOff>
      <xdr:row>5</xdr:row>
      <xdr:rowOff>64770</xdr:rowOff>
    </xdr:from>
    <xdr:ext cx="65" cy="172227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AAE8969B-A0B6-4531-AB77-97D5B657EC53}"/>
            </a:ext>
          </a:extLst>
        </xdr:cNvPr>
        <xdr:cNvSpPr txBox="1"/>
      </xdr:nvSpPr>
      <xdr:spPr>
        <a:xfrm>
          <a:off x="6610350" y="14363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0"/>
  <sheetViews>
    <sheetView tabSelected="1" workbookViewId="0">
      <selection activeCell="D4" sqref="D4"/>
    </sheetView>
  </sheetViews>
  <sheetFormatPr defaultColWidth="14.5" defaultRowHeight="15" customHeight="1"/>
  <cols>
    <col min="1" max="1" width="1.75" style="1" customWidth="1"/>
    <col min="2" max="5" width="15.75" style="1" customWidth="1"/>
    <col min="6" max="6" width="1.625" style="1" customWidth="1"/>
    <col min="7" max="10" width="15.75" style="1" customWidth="1"/>
    <col min="11" max="11" width="1.75" style="1" customWidth="1"/>
    <col min="12" max="15" width="15.75" style="1" customWidth="1"/>
    <col min="16" max="16" width="1.75" style="1" customWidth="1"/>
    <col min="17" max="19" width="15.75" style="1" customWidth="1"/>
    <col min="20" max="20" width="14.5" style="1" customWidth="1"/>
    <col min="21" max="16384" width="14.5" style="1"/>
  </cols>
  <sheetData>
    <row r="1" spans="1:16" ht="10.15" customHeight="1" thickBo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</row>
    <row r="2" spans="1:16" ht="24.6" customHeight="1">
      <c r="A2" s="65"/>
      <c r="B2" s="213" t="s">
        <v>25</v>
      </c>
      <c r="C2" s="214"/>
      <c r="D2" s="214"/>
      <c r="E2" s="215"/>
      <c r="F2" s="69"/>
      <c r="G2" s="213" t="s">
        <v>23</v>
      </c>
      <c r="H2" s="214"/>
      <c r="I2" s="214"/>
      <c r="J2" s="215"/>
      <c r="K2" s="5"/>
      <c r="L2" s="213" t="s">
        <v>24</v>
      </c>
      <c r="M2" s="214"/>
      <c r="N2" s="214"/>
      <c r="O2" s="215"/>
      <c r="P2" s="77"/>
    </row>
    <row r="3" spans="1:16" ht="25.5">
      <c r="A3" s="65"/>
      <c r="B3" s="194" t="s">
        <v>20</v>
      </c>
      <c r="C3" s="205"/>
      <c r="D3" s="205"/>
      <c r="E3" s="206"/>
      <c r="F3" s="5"/>
      <c r="G3" s="194" t="s">
        <v>19</v>
      </c>
      <c r="H3" s="205"/>
      <c r="I3" s="205"/>
      <c r="J3" s="206"/>
      <c r="K3" s="5"/>
      <c r="L3" s="194" t="s">
        <v>18</v>
      </c>
      <c r="M3" s="205"/>
      <c r="N3" s="205"/>
      <c r="O3" s="206"/>
      <c r="P3" s="77"/>
    </row>
    <row r="4" spans="1:16" ht="25.15" customHeight="1">
      <c r="A4" s="65"/>
      <c r="B4" s="207" t="s">
        <v>14</v>
      </c>
      <c r="C4" s="208"/>
      <c r="D4" s="68">
        <v>48</v>
      </c>
      <c r="E4" s="80" t="s">
        <v>1</v>
      </c>
      <c r="F4" s="5"/>
      <c r="G4" s="207" t="s">
        <v>14</v>
      </c>
      <c r="H4" s="208"/>
      <c r="I4" s="68">
        <v>50</v>
      </c>
      <c r="J4" s="80" t="s">
        <v>1</v>
      </c>
      <c r="K4" s="5"/>
      <c r="L4" s="207" t="s">
        <v>14</v>
      </c>
      <c r="M4" s="208"/>
      <c r="N4" s="68">
        <v>50</v>
      </c>
      <c r="O4" s="80" t="s">
        <v>1</v>
      </c>
      <c r="P4" s="77"/>
    </row>
    <row r="5" spans="1:16" ht="25.15" customHeight="1">
      <c r="A5" s="65"/>
      <c r="B5" s="207" t="s">
        <v>13</v>
      </c>
      <c r="C5" s="208"/>
      <c r="D5" s="68">
        <v>30</v>
      </c>
      <c r="E5" s="80" t="s">
        <v>1</v>
      </c>
      <c r="F5" s="5"/>
      <c r="G5" s="207" t="s">
        <v>13</v>
      </c>
      <c r="H5" s="208"/>
      <c r="I5" s="68">
        <v>22</v>
      </c>
      <c r="J5" s="80" t="s">
        <v>1</v>
      </c>
      <c r="K5" s="5"/>
      <c r="L5" s="207" t="s">
        <v>17</v>
      </c>
      <c r="M5" s="208"/>
      <c r="N5" s="68">
        <v>22</v>
      </c>
      <c r="O5" s="80" t="s">
        <v>1</v>
      </c>
      <c r="P5" s="77"/>
    </row>
    <row r="6" spans="1:16" ht="25.15" customHeight="1">
      <c r="A6" s="65"/>
      <c r="B6" s="224" t="s">
        <v>22</v>
      </c>
      <c r="C6" s="225"/>
      <c r="D6" s="233">
        <f>D4/D5</f>
        <v>1.6</v>
      </c>
      <c r="E6" s="234"/>
      <c r="F6" s="5"/>
      <c r="G6" s="224" t="s">
        <v>22</v>
      </c>
      <c r="H6" s="225"/>
      <c r="I6" s="226">
        <f>I4/I5</f>
        <v>2.2727272727272729</v>
      </c>
      <c r="J6" s="227"/>
      <c r="K6" s="5"/>
      <c r="L6" s="224" t="s">
        <v>22</v>
      </c>
      <c r="M6" s="225"/>
      <c r="N6" s="226">
        <f>N4/N5</f>
        <v>2.2727272727272729</v>
      </c>
      <c r="O6" s="227"/>
      <c r="P6" s="77"/>
    </row>
    <row r="7" spans="1:16" ht="25.15" customHeight="1">
      <c r="A7" s="65"/>
      <c r="B7" s="81" t="s">
        <v>12</v>
      </c>
      <c r="C7" s="70" t="s">
        <v>9</v>
      </c>
      <c r="D7" s="85">
        <v>840</v>
      </c>
      <c r="E7" s="80" t="s">
        <v>7</v>
      </c>
      <c r="F7" s="5"/>
      <c r="G7" s="81" t="s">
        <v>12</v>
      </c>
      <c r="H7" s="71" t="s">
        <v>10</v>
      </c>
      <c r="I7" s="86">
        <v>120</v>
      </c>
      <c r="J7" s="83" t="s">
        <v>1</v>
      </c>
      <c r="K7" s="5"/>
      <c r="L7" s="81" t="s">
        <v>12</v>
      </c>
      <c r="M7" s="71" t="s">
        <v>10</v>
      </c>
      <c r="N7" s="86">
        <v>120</v>
      </c>
      <c r="O7" s="80" t="s">
        <v>1</v>
      </c>
      <c r="P7" s="77"/>
    </row>
    <row r="8" spans="1:16" ht="25.15" customHeight="1">
      <c r="A8" s="65"/>
      <c r="B8" s="212" t="s">
        <v>8</v>
      </c>
      <c r="C8" s="208"/>
      <c r="D8" s="102">
        <f>D76</f>
        <v>263.00143316772937</v>
      </c>
      <c r="E8" s="103" t="s">
        <v>7</v>
      </c>
      <c r="F8" s="5"/>
      <c r="G8" s="228" t="s">
        <v>26</v>
      </c>
      <c r="H8" s="229"/>
      <c r="I8" s="187">
        <f>I76</f>
        <v>456.12716270857817</v>
      </c>
      <c r="J8" s="101" t="s">
        <v>7</v>
      </c>
      <c r="K8" s="5"/>
      <c r="L8" s="212" t="s">
        <v>8</v>
      </c>
      <c r="M8" s="208"/>
      <c r="N8" s="102">
        <f>N76+0.1</f>
        <v>459.48461726738333</v>
      </c>
      <c r="O8" s="103" t="s">
        <v>7</v>
      </c>
      <c r="P8" s="77"/>
    </row>
    <row r="9" spans="1:16" ht="25.15" customHeight="1">
      <c r="A9" s="65"/>
      <c r="B9" s="104" t="s">
        <v>27</v>
      </c>
      <c r="C9" s="89"/>
      <c r="D9" s="107">
        <f>D8-10</f>
        <v>253.00143316772937</v>
      </c>
      <c r="E9" s="103" t="s">
        <v>7</v>
      </c>
      <c r="F9" s="5"/>
      <c r="G9" s="104" t="s">
        <v>27</v>
      </c>
      <c r="H9" s="89"/>
      <c r="I9" s="107">
        <f>I8-10</f>
        <v>446.12716270857817</v>
      </c>
      <c r="J9" s="103" t="s">
        <v>7</v>
      </c>
      <c r="K9" s="5"/>
      <c r="L9" s="104" t="s">
        <v>27</v>
      </c>
      <c r="M9" s="89"/>
      <c r="N9" s="107">
        <f>N8-10</f>
        <v>449.48461726738333</v>
      </c>
      <c r="O9" s="103" t="s">
        <v>7</v>
      </c>
      <c r="P9" s="77"/>
    </row>
    <row r="10" spans="1:16" ht="25.15" customHeight="1" thickBot="1">
      <c r="A10" s="65"/>
      <c r="B10" s="105" t="s">
        <v>28</v>
      </c>
      <c r="C10" s="106"/>
      <c r="D10" s="108">
        <f>D8+2</f>
        <v>265.00143316772937</v>
      </c>
      <c r="E10" s="82" t="s">
        <v>7</v>
      </c>
      <c r="F10" s="5"/>
      <c r="G10" s="105" t="s">
        <v>28</v>
      </c>
      <c r="H10" s="106"/>
      <c r="I10" s="108">
        <f>I8+2</f>
        <v>458.12716270857817</v>
      </c>
      <c r="J10" s="82" t="s">
        <v>7</v>
      </c>
      <c r="K10" s="5"/>
      <c r="L10" s="105" t="s">
        <v>28</v>
      </c>
      <c r="M10" s="106"/>
      <c r="N10" s="108">
        <f>N8+2</f>
        <v>461.48461726738333</v>
      </c>
      <c r="O10" s="82" t="s">
        <v>7</v>
      </c>
      <c r="P10" s="77"/>
    </row>
    <row r="11" spans="1:16" ht="9.75" customHeight="1" thickBot="1">
      <c r="A11" s="177"/>
      <c r="B11" s="202"/>
      <c r="C11" s="203"/>
      <c r="D11" s="203"/>
      <c r="E11" s="204"/>
      <c r="F11" s="182"/>
      <c r="G11" s="202"/>
      <c r="H11" s="203"/>
      <c r="I11" s="203"/>
      <c r="J11" s="204"/>
      <c r="K11" s="5"/>
      <c r="L11" s="73"/>
      <c r="M11" s="78"/>
      <c r="N11" s="78"/>
      <c r="O11" s="79"/>
      <c r="P11" s="77"/>
    </row>
    <row r="12" spans="1:16" ht="26.25" thickBot="1">
      <c r="A12" s="65"/>
      <c r="B12" s="194" t="s">
        <v>29</v>
      </c>
      <c r="C12" s="195"/>
      <c r="D12" s="195"/>
      <c r="E12" s="196"/>
      <c r="F12" s="182"/>
      <c r="G12" s="194" t="s">
        <v>29</v>
      </c>
      <c r="H12" s="195"/>
      <c r="I12" s="195"/>
      <c r="J12" s="196"/>
      <c r="K12" s="5"/>
      <c r="L12" s="194" t="s">
        <v>29</v>
      </c>
      <c r="M12" s="195"/>
      <c r="N12" s="195"/>
      <c r="O12" s="196"/>
      <c r="P12" s="77"/>
    </row>
    <row r="13" spans="1:16" ht="25.5">
      <c r="A13" s="65"/>
      <c r="B13" s="197" t="s">
        <v>8</v>
      </c>
      <c r="C13" s="198"/>
      <c r="D13" s="188">
        <v>231</v>
      </c>
      <c r="E13" s="119" t="s">
        <v>31</v>
      </c>
      <c r="F13" s="5"/>
      <c r="G13" s="197" t="s">
        <v>8</v>
      </c>
      <c r="H13" s="198"/>
      <c r="I13" s="189">
        <v>456.1</v>
      </c>
      <c r="J13" s="119" t="s">
        <v>7</v>
      </c>
      <c r="K13" s="5"/>
      <c r="L13" s="197" t="s">
        <v>8</v>
      </c>
      <c r="M13" s="198"/>
      <c r="N13" s="189">
        <v>460</v>
      </c>
      <c r="O13" s="119" t="s">
        <v>7</v>
      </c>
      <c r="P13" s="77"/>
    </row>
    <row r="14" spans="1:16" ht="26.25" thickBot="1">
      <c r="A14" s="65"/>
      <c r="B14" s="178" t="s">
        <v>16</v>
      </c>
      <c r="C14" s="179" t="s">
        <v>30</v>
      </c>
      <c r="D14" s="180">
        <f>D57</f>
        <v>776.11563456061344</v>
      </c>
      <c r="E14" s="181" t="s">
        <v>31</v>
      </c>
      <c r="F14" s="5"/>
      <c r="G14" s="178" t="s">
        <v>16</v>
      </c>
      <c r="H14" s="179" t="s">
        <v>10</v>
      </c>
      <c r="I14" s="180">
        <f>I57/I62</f>
        <v>119.97680390964243</v>
      </c>
      <c r="J14" s="181" t="s">
        <v>1</v>
      </c>
      <c r="K14" s="5"/>
      <c r="L14" s="178" t="s">
        <v>16</v>
      </c>
      <c r="M14" s="179" t="s">
        <v>10</v>
      </c>
      <c r="N14" s="180">
        <f>N57/N62</f>
        <v>120.09300115304212</v>
      </c>
      <c r="O14" s="181" t="s">
        <v>1</v>
      </c>
      <c r="P14" s="77"/>
    </row>
    <row r="15" spans="1:16" ht="9.9499999999999993" customHeight="1" thickBot="1">
      <c r="A15" s="73"/>
      <c r="B15" s="78"/>
      <c r="C15" s="78"/>
      <c r="D15" s="78"/>
      <c r="E15" s="78"/>
      <c r="F15" s="78"/>
      <c r="G15" s="183"/>
      <c r="H15" s="184"/>
      <c r="I15" s="185"/>
      <c r="J15" s="186"/>
      <c r="K15" s="78"/>
      <c r="L15" s="183"/>
      <c r="M15" s="184"/>
      <c r="N15" s="185"/>
      <c r="O15" s="186"/>
      <c r="P15" s="79"/>
    </row>
    <row r="16" spans="1:16" ht="25.5">
      <c r="A16" s="5"/>
      <c r="B16" s="5"/>
      <c r="C16" s="5"/>
      <c r="D16" s="5"/>
      <c r="E16" s="5"/>
      <c r="F16" s="5"/>
      <c r="G16" s="170"/>
      <c r="H16" s="172"/>
      <c r="I16" s="171"/>
      <c r="J16" s="173"/>
      <c r="K16" s="5"/>
      <c r="L16" s="170"/>
      <c r="M16" s="172"/>
      <c r="N16" s="171"/>
      <c r="O16" s="173"/>
      <c r="P16" s="5"/>
    </row>
    <row r="17" spans="1:16" ht="16.5">
      <c r="A17" s="65"/>
      <c r="B17" s="72"/>
      <c r="C17" s="72"/>
      <c r="D17" s="72"/>
      <c r="E17" s="72"/>
      <c r="F17" s="72"/>
      <c r="K17" s="72"/>
      <c r="P17" s="72"/>
    </row>
    <row r="18" spans="1:16" ht="16.5">
      <c r="A18" s="65"/>
      <c r="B18" s="72"/>
      <c r="C18" s="72"/>
      <c r="D18" s="72"/>
      <c r="E18" s="72"/>
      <c r="F18" s="72"/>
      <c r="K18" s="72"/>
      <c r="P18" s="72"/>
    </row>
    <row r="19" spans="1:16" ht="16.5">
      <c r="A19" s="65"/>
      <c r="B19" s="72"/>
      <c r="C19" s="72"/>
      <c r="D19" s="72"/>
      <c r="E19" s="72"/>
      <c r="F19" s="72"/>
      <c r="K19" s="72"/>
      <c r="P19" s="72"/>
    </row>
    <row r="20" spans="1:16" ht="16.5">
      <c r="A20" s="65"/>
      <c r="B20" s="72"/>
      <c r="C20" s="72"/>
      <c r="D20" s="72"/>
      <c r="E20" s="72"/>
      <c r="F20" s="72"/>
      <c r="K20" s="72"/>
      <c r="P20" s="72"/>
    </row>
    <row r="21" spans="1:16" ht="16.5">
      <c r="A21" s="65"/>
      <c r="B21" s="72"/>
      <c r="C21" s="72"/>
      <c r="D21" s="72"/>
      <c r="E21" s="72"/>
      <c r="F21" s="72"/>
      <c r="K21" s="72"/>
      <c r="P21" s="72"/>
    </row>
    <row r="22" spans="1:16" ht="15.75" customHeight="1">
      <c r="A22" s="6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</row>
    <row r="23" spans="1:16" ht="15.75" customHeight="1">
      <c r="A23" s="6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</row>
    <row r="24" spans="1:16" ht="15.75" customHeight="1">
      <c r="A24" s="6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</row>
    <row r="25" spans="1:16" ht="15.75" customHeight="1">
      <c r="A25" s="6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</row>
    <row r="26" spans="1:16" ht="15.75" customHeight="1">
      <c r="A26" s="6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ht="15.75" customHeight="1">
      <c r="A27" s="6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ht="15.75" customHeight="1">
      <c r="A28" s="6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ht="15.75" customHeight="1">
      <c r="A29" s="6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16" ht="15.75" customHeight="1">
      <c r="A30" s="6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</row>
    <row r="31" spans="1:16" ht="15.75" customHeight="1">
      <c r="A31" s="65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16" ht="15.75" customHeight="1">
      <c r="A32" s="65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pans="1:16" ht="15.75" customHeight="1">
      <c r="A33" s="65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ht="15.75" customHeight="1">
      <c r="A34" s="65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6" ht="15.75" customHeight="1">
      <c r="A35" s="65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pans="1:16" ht="15.75" customHeight="1">
      <c r="A36" s="5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ht="15.75" customHeight="1">
      <c r="A37" s="72"/>
      <c r="B37" s="72"/>
      <c r="C37" s="72"/>
      <c r="D37" s="72"/>
      <c r="E37" s="72"/>
      <c r="F37" s="5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ht="15.75" customHeight="1">
      <c r="A38" s="72"/>
      <c r="B38" s="72"/>
      <c r="C38" s="72"/>
      <c r="D38" s="72"/>
      <c r="E38" s="72"/>
      <c r="F38" s="5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 spans="1:16" ht="15.75" customHeight="1">
      <c r="A39" s="72"/>
      <c r="B39" s="72"/>
      <c r="C39" s="72"/>
      <c r="D39" s="72"/>
      <c r="E39" s="72"/>
      <c r="F39" s="5"/>
      <c r="G39" s="72"/>
      <c r="H39" s="72"/>
      <c r="I39" s="72"/>
      <c r="J39" s="72"/>
      <c r="K39" s="72"/>
      <c r="L39" s="72"/>
      <c r="M39" s="72"/>
      <c r="N39" s="72"/>
      <c r="O39" s="72"/>
      <c r="P39" s="72"/>
    </row>
    <row r="40" spans="1:16" ht="15.75" customHeight="1">
      <c r="A40" s="72"/>
      <c r="B40" s="72"/>
      <c r="C40" s="72"/>
      <c r="D40" s="72"/>
      <c r="E40" s="72"/>
      <c r="F40" s="5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1:16" ht="15.75" customHeight="1">
      <c r="A41" s="72"/>
      <c r="B41" s="72"/>
      <c r="C41" s="72"/>
      <c r="D41" s="72"/>
      <c r="E41" s="72"/>
      <c r="F41" s="72"/>
      <c r="K41" s="72"/>
      <c r="P41" s="72"/>
    </row>
    <row r="42" spans="1:16" ht="15.75" customHeight="1">
      <c r="A42" s="72"/>
      <c r="B42" s="72"/>
      <c r="C42" s="72"/>
      <c r="D42" s="72"/>
      <c r="E42" s="72"/>
      <c r="F42" s="72"/>
      <c r="K42" s="72"/>
      <c r="P42" s="72"/>
    </row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spans="1:16" ht="15.75" customHeight="1"/>
    <row r="50" spans="1:16" ht="15.75" customHeight="1"/>
    <row r="51" spans="1:16" ht="15.75" hidden="1" customHeight="1" thickBot="1"/>
    <row r="52" spans="1:16" ht="15.75" hidden="1" customHeight="1" thickBot="1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1"/>
    </row>
    <row r="53" spans="1:16" ht="25.5" hidden="1">
      <c r="A53" s="142"/>
      <c r="B53" s="199" t="s">
        <v>6</v>
      </c>
      <c r="C53" s="200"/>
      <c r="D53" s="174">
        <f>2*D13</f>
        <v>462</v>
      </c>
      <c r="E53" s="175"/>
      <c r="F53" s="109"/>
      <c r="G53" s="199" t="s">
        <v>6</v>
      </c>
      <c r="H53" s="200"/>
      <c r="I53" s="174">
        <f>2*I13</f>
        <v>912.2</v>
      </c>
      <c r="J53" s="175"/>
      <c r="K53" s="109"/>
      <c r="L53" s="199" t="s">
        <v>6</v>
      </c>
      <c r="M53" s="200"/>
      <c r="N53" s="174">
        <f>2*N13</f>
        <v>920</v>
      </c>
      <c r="O53" s="175"/>
      <c r="P53" s="149"/>
    </row>
    <row r="54" spans="1:16" ht="27.75" hidden="1">
      <c r="A54" s="142"/>
      <c r="B54" s="201" t="s">
        <v>4</v>
      </c>
      <c r="C54" s="191"/>
      <c r="D54" s="45">
        <f>PI()</f>
        <v>3.1415926535897931</v>
      </c>
      <c r="E54" s="46"/>
      <c r="F54" s="109"/>
      <c r="G54" s="201" t="s">
        <v>4</v>
      </c>
      <c r="H54" s="191"/>
      <c r="I54" s="45">
        <f>PI()</f>
        <v>3.1415926535897931</v>
      </c>
      <c r="J54" s="46"/>
      <c r="K54" s="109"/>
      <c r="L54" s="201" t="s">
        <v>4</v>
      </c>
      <c r="M54" s="191"/>
      <c r="N54" s="45">
        <f>PI()</f>
        <v>3.1415926535897931</v>
      </c>
      <c r="O54" s="46"/>
      <c r="P54" s="149"/>
    </row>
    <row r="55" spans="1:16" ht="25.5" hidden="1">
      <c r="A55" s="142"/>
      <c r="B55" s="190" t="s">
        <v>5</v>
      </c>
      <c r="C55" s="191"/>
      <c r="D55" s="45">
        <f>(D4+D5)*D62/D65*1.57</f>
        <v>311.84182929653605</v>
      </c>
      <c r="E55" s="46"/>
      <c r="F55" s="109"/>
      <c r="G55" s="190" t="s">
        <v>5</v>
      </c>
      <c r="H55" s="191"/>
      <c r="I55" s="45">
        <f>(I4+I5)*I62/I65*1.57</f>
        <v>392.99266841270384</v>
      </c>
      <c r="J55" s="46"/>
      <c r="K55" s="109"/>
      <c r="L55" s="190" t="s">
        <v>5</v>
      </c>
      <c r="M55" s="191"/>
      <c r="N55" s="45">
        <f>(N4+N5)*N62/N65*1.57</f>
        <v>395.79924487637271</v>
      </c>
      <c r="O55" s="46"/>
      <c r="P55" s="149"/>
    </row>
    <row r="56" spans="1:16" ht="25.5" hidden="1">
      <c r="A56" s="142"/>
      <c r="B56" s="190" t="s">
        <v>15</v>
      </c>
      <c r="C56" s="191"/>
      <c r="D56" s="45">
        <f>((((D4-D5)*D62/D65)^2)/(4*D13))</f>
        <v>2.2738052640773985</v>
      </c>
      <c r="E56" s="46"/>
      <c r="F56" s="109"/>
      <c r="G56" s="190" t="s">
        <v>15</v>
      </c>
      <c r="H56" s="191"/>
      <c r="I56" s="45">
        <f>((((I4-I5)*I62/I65)^2)/(4*I13))</f>
        <v>5.1939838884106209</v>
      </c>
      <c r="J56" s="46"/>
      <c r="K56" s="109"/>
      <c r="L56" s="190" t="s">
        <v>15</v>
      </c>
      <c r="M56" s="191"/>
      <c r="N56" s="45">
        <f>((((N4-N5)*N62/N65)^2)/(4*N13))</f>
        <v>5.2237678070906144</v>
      </c>
      <c r="O56" s="46"/>
      <c r="P56" s="149"/>
    </row>
    <row r="57" spans="1:16" ht="26.25" hidden="1" thickBot="1">
      <c r="A57" s="142"/>
      <c r="B57" s="192" t="s">
        <v>21</v>
      </c>
      <c r="C57" s="193"/>
      <c r="D57" s="176">
        <f>D53+D55+D56</f>
        <v>776.11563456061344</v>
      </c>
      <c r="E57" s="117"/>
      <c r="F57" s="109"/>
      <c r="G57" s="192" t="s">
        <v>21</v>
      </c>
      <c r="H57" s="193"/>
      <c r="I57" s="176">
        <f>I53+I55+I56</f>
        <v>1310.3866523011145</v>
      </c>
      <c r="J57" s="117"/>
      <c r="K57" s="109"/>
      <c r="L57" s="192" t="s">
        <v>21</v>
      </c>
      <c r="M57" s="193"/>
      <c r="N57" s="176">
        <f>N53+N55+N56</f>
        <v>1321.0230126834633</v>
      </c>
      <c r="O57" s="117"/>
      <c r="P57" s="149"/>
    </row>
    <row r="58" spans="1:16" ht="14.45" hidden="1" customHeight="1" thickBot="1">
      <c r="A58" s="145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52"/>
    </row>
    <row r="59" spans="1:16" ht="15.75" hidden="1" customHeight="1" thickBo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1"/>
    </row>
    <row r="60" spans="1:16" ht="25.5" hidden="1">
      <c r="A60" s="142"/>
      <c r="B60" s="197" t="s">
        <v>8</v>
      </c>
      <c r="C60" s="198"/>
      <c r="D60" s="130">
        <f>D8</f>
        <v>263.00143316772937</v>
      </c>
      <c r="E60" s="119" t="s">
        <v>7</v>
      </c>
      <c r="F60" s="109"/>
      <c r="G60" s="197" t="s">
        <v>8</v>
      </c>
      <c r="H60" s="198"/>
      <c r="I60" s="118">
        <f>I8</f>
        <v>456.12716270857817</v>
      </c>
      <c r="J60" s="119" t="s">
        <v>7</v>
      </c>
      <c r="K60" s="109"/>
      <c r="L60" s="211" t="s">
        <v>8</v>
      </c>
      <c r="M60" s="200"/>
      <c r="N60" s="112">
        <f>N8</f>
        <v>459.48461726738333</v>
      </c>
      <c r="O60" s="113" t="s">
        <v>7</v>
      </c>
      <c r="P60" s="149"/>
    </row>
    <row r="61" spans="1:16" ht="25.5" hidden="1">
      <c r="A61" s="142"/>
      <c r="B61" s="61" t="s">
        <v>16</v>
      </c>
      <c r="C61" s="54" t="s">
        <v>9</v>
      </c>
      <c r="D61" s="123">
        <f>D68</f>
        <v>839.84182929653605</v>
      </c>
      <c r="E61" s="52" t="s">
        <v>7</v>
      </c>
      <c r="F61" s="109"/>
      <c r="G61" s="61" t="s">
        <v>16</v>
      </c>
      <c r="H61" s="64" t="s">
        <v>10</v>
      </c>
      <c r="I61" s="63">
        <f>I63/I62</f>
        <v>119.98174953421571</v>
      </c>
      <c r="J61" s="62" t="s">
        <v>1</v>
      </c>
      <c r="K61" s="109"/>
      <c r="L61" s="61" t="s">
        <v>16</v>
      </c>
      <c r="M61" s="56" t="s">
        <v>10</v>
      </c>
      <c r="N61" s="66">
        <f>N63/N62</f>
        <v>119.9998278616352</v>
      </c>
      <c r="O61" s="55" t="s">
        <v>1</v>
      </c>
      <c r="P61" s="149"/>
    </row>
    <row r="62" spans="1:16" ht="25.5" hidden="1">
      <c r="A62" s="142"/>
      <c r="B62" s="51"/>
      <c r="C62" s="60" t="s">
        <v>11</v>
      </c>
      <c r="D62" s="59">
        <v>8</v>
      </c>
      <c r="E62" s="58" t="s">
        <v>7</v>
      </c>
      <c r="F62" s="109"/>
      <c r="G62" s="51"/>
      <c r="H62" s="60" t="s">
        <v>11</v>
      </c>
      <c r="I62" s="59">
        <f>4.3*2.54</f>
        <v>10.921999999999999</v>
      </c>
      <c r="J62" s="58" t="s">
        <v>7</v>
      </c>
      <c r="K62" s="109"/>
      <c r="L62" s="51"/>
      <c r="M62" s="57" t="s">
        <v>11</v>
      </c>
      <c r="N62" s="42">
        <v>11</v>
      </c>
      <c r="O62" s="24" t="s">
        <v>7</v>
      </c>
      <c r="P62" s="149"/>
    </row>
    <row r="63" spans="1:16" ht="25.5" hidden="1">
      <c r="A63" s="142"/>
      <c r="B63" s="51"/>
      <c r="C63" s="64" t="s">
        <v>10</v>
      </c>
      <c r="D63" s="125">
        <f>D61/D62</f>
        <v>104.98022866206701</v>
      </c>
      <c r="E63" s="62" t="s">
        <v>1</v>
      </c>
      <c r="F63" s="109"/>
      <c r="G63" s="51"/>
      <c r="H63" s="54" t="s">
        <v>9</v>
      </c>
      <c r="I63" s="53">
        <f>I68</f>
        <v>1310.4406684127039</v>
      </c>
      <c r="J63" s="52" t="s">
        <v>7</v>
      </c>
      <c r="K63" s="109"/>
      <c r="L63" s="51"/>
      <c r="M63" s="50" t="s">
        <v>9</v>
      </c>
      <c r="N63" s="49">
        <f>N68</f>
        <v>1319.9981064779872</v>
      </c>
      <c r="O63" s="34" t="s">
        <v>7</v>
      </c>
      <c r="P63" s="149"/>
    </row>
    <row r="64" spans="1:16" ht="25.5" hidden="1">
      <c r="A64" s="142"/>
      <c r="B64" s="230" t="s">
        <v>6</v>
      </c>
      <c r="C64" s="231"/>
      <c r="D64" s="126">
        <f>2*D60</f>
        <v>526.00286633545875</v>
      </c>
      <c r="E64" s="131"/>
      <c r="F64" s="109"/>
      <c r="G64" s="222" t="s">
        <v>6</v>
      </c>
      <c r="H64" s="223"/>
      <c r="I64" s="48">
        <f>2*I60</f>
        <v>912.25432541715634</v>
      </c>
      <c r="J64" s="47"/>
      <c r="K64" s="109"/>
      <c r="L64" s="222" t="s">
        <v>6</v>
      </c>
      <c r="M64" s="191"/>
      <c r="N64" s="45">
        <f>2*N60</f>
        <v>918.96923453476666</v>
      </c>
      <c r="O64" s="46"/>
      <c r="P64" s="149"/>
    </row>
    <row r="65" spans="1:16" ht="27.75" hidden="1">
      <c r="A65" s="142"/>
      <c r="B65" s="232" t="s">
        <v>4</v>
      </c>
      <c r="C65" s="231"/>
      <c r="D65" s="126">
        <f>PI()</f>
        <v>3.1415926535897931</v>
      </c>
      <c r="E65" s="131"/>
      <c r="F65" s="109"/>
      <c r="G65" s="201" t="s">
        <v>4</v>
      </c>
      <c r="H65" s="191"/>
      <c r="I65" s="45">
        <f>PI()</f>
        <v>3.1415926535897931</v>
      </c>
      <c r="J65" s="46"/>
      <c r="K65" s="109"/>
      <c r="L65" s="201" t="s">
        <v>4</v>
      </c>
      <c r="M65" s="191"/>
      <c r="N65" s="45">
        <f>PI()</f>
        <v>3.1415926535897931</v>
      </c>
      <c r="O65" s="46"/>
      <c r="P65" s="149"/>
    </row>
    <row r="66" spans="1:16" ht="25.5" hidden="1">
      <c r="A66" s="142"/>
      <c r="B66" s="230" t="s">
        <v>5</v>
      </c>
      <c r="C66" s="231"/>
      <c r="D66" s="126">
        <f>(D4+D5)*D62/D65*1.57</f>
        <v>311.84182929653605</v>
      </c>
      <c r="E66" s="131"/>
      <c r="F66" s="109"/>
      <c r="G66" s="190" t="s">
        <v>5</v>
      </c>
      <c r="H66" s="191"/>
      <c r="I66" s="45">
        <f>(I4+I5)*I62/I65*1.57</f>
        <v>392.99266841270384</v>
      </c>
      <c r="J66" s="46"/>
      <c r="K66" s="109"/>
      <c r="L66" s="190" t="s">
        <v>5</v>
      </c>
      <c r="M66" s="191"/>
      <c r="N66" s="45">
        <f>(N4+N5)*N62/N65*1.57</f>
        <v>395.79924487637271</v>
      </c>
      <c r="O66" s="46"/>
      <c r="P66" s="149"/>
    </row>
    <row r="67" spans="1:16" ht="25.5" hidden="1">
      <c r="A67" s="142"/>
      <c r="B67" s="230" t="s">
        <v>15</v>
      </c>
      <c r="C67" s="231"/>
      <c r="D67" s="126">
        <f>(((D4-D5)*D62/D65)^2)/(4*D60)</f>
        <v>1.9971336645412918</v>
      </c>
      <c r="E67" s="131"/>
      <c r="F67" s="109"/>
      <c r="G67" s="190" t="s">
        <v>15</v>
      </c>
      <c r="H67" s="191"/>
      <c r="I67" s="45">
        <f>(((I4-I5)*I62/I65)^2)/(4*I60)</f>
        <v>5.1936745828435447</v>
      </c>
      <c r="J67" s="46"/>
      <c r="K67" s="109"/>
      <c r="L67" s="190" t="s">
        <v>15</v>
      </c>
      <c r="M67" s="191"/>
      <c r="N67" s="45">
        <f>(((N4-N5)*N62/N65)^2)/(4*N60)</f>
        <v>5.2296270668477405</v>
      </c>
      <c r="O67" s="46"/>
      <c r="P67" s="149"/>
    </row>
    <row r="68" spans="1:16" ht="25.5" hidden="1">
      <c r="A68" s="142"/>
      <c r="B68" s="230" t="s">
        <v>21</v>
      </c>
      <c r="C68" s="231"/>
      <c r="D68" s="126">
        <f>D64+D66+D67</f>
        <v>839.84182929653605</v>
      </c>
      <c r="E68" s="132"/>
      <c r="F68" s="109"/>
      <c r="G68" s="190" t="s">
        <v>21</v>
      </c>
      <c r="H68" s="191"/>
      <c r="I68" s="45">
        <f>I64+I66+I67</f>
        <v>1310.4406684127039</v>
      </c>
      <c r="J68" s="44"/>
      <c r="K68" s="109"/>
      <c r="L68" s="190" t="s">
        <v>21</v>
      </c>
      <c r="M68" s="191"/>
      <c r="N68" s="45">
        <f>N64+N66+N67</f>
        <v>1319.9981064779872</v>
      </c>
      <c r="O68" s="44"/>
      <c r="P68" s="149"/>
    </row>
    <row r="69" spans="1:16" ht="25.5" hidden="1">
      <c r="A69" s="142"/>
      <c r="B69" s="235" t="s">
        <v>14</v>
      </c>
      <c r="C69" s="231"/>
      <c r="D69" s="128">
        <f>D4</f>
        <v>48</v>
      </c>
      <c r="E69" s="133" t="s">
        <v>1</v>
      </c>
      <c r="F69" s="109"/>
      <c r="G69" s="209" t="s">
        <v>14</v>
      </c>
      <c r="H69" s="210"/>
      <c r="I69" s="67">
        <f>I4</f>
        <v>50</v>
      </c>
      <c r="J69" s="43" t="s">
        <v>1</v>
      </c>
      <c r="K69" s="109"/>
      <c r="L69" s="209" t="s">
        <v>14</v>
      </c>
      <c r="M69" s="210"/>
      <c r="N69" s="67">
        <f>N4</f>
        <v>50</v>
      </c>
      <c r="O69" s="43" t="s">
        <v>1</v>
      </c>
      <c r="P69" s="149"/>
    </row>
    <row r="70" spans="1:16" ht="25.5" hidden="1">
      <c r="A70" s="142"/>
      <c r="B70" s="235" t="s">
        <v>13</v>
      </c>
      <c r="C70" s="231"/>
      <c r="D70" s="128">
        <f>D5</f>
        <v>30</v>
      </c>
      <c r="E70" s="133" t="s">
        <v>1</v>
      </c>
      <c r="F70" s="109"/>
      <c r="G70" s="209" t="s">
        <v>13</v>
      </c>
      <c r="H70" s="210"/>
      <c r="I70" s="67">
        <f>I5</f>
        <v>22</v>
      </c>
      <c r="J70" s="43" t="s">
        <v>1</v>
      </c>
      <c r="K70" s="109"/>
      <c r="L70" s="209" t="s">
        <v>13</v>
      </c>
      <c r="M70" s="210"/>
      <c r="N70" s="67">
        <f>N5</f>
        <v>22</v>
      </c>
      <c r="O70" s="43" t="s">
        <v>1</v>
      </c>
      <c r="P70" s="149"/>
    </row>
    <row r="71" spans="1:16" ht="25.5" hidden="1">
      <c r="A71" s="142"/>
      <c r="B71" s="51"/>
      <c r="C71" s="60" t="s">
        <v>11</v>
      </c>
      <c r="D71" s="59">
        <v>8</v>
      </c>
      <c r="E71" s="58" t="s">
        <v>7</v>
      </c>
      <c r="F71" s="109"/>
      <c r="G71" s="41"/>
      <c r="H71" s="40" t="s">
        <v>11</v>
      </c>
      <c r="I71" s="42">
        <f>4.3*2.54</f>
        <v>10.921999999999999</v>
      </c>
      <c r="J71" s="24" t="s">
        <v>7</v>
      </c>
      <c r="K71" s="109"/>
      <c r="L71" s="41"/>
      <c r="M71" s="40" t="s">
        <v>11</v>
      </c>
      <c r="N71" s="39">
        <v>11</v>
      </c>
      <c r="O71" s="24" t="s">
        <v>7</v>
      </c>
      <c r="P71" s="149"/>
    </row>
    <row r="72" spans="1:16" ht="25.5" hidden="1">
      <c r="A72" s="142"/>
      <c r="B72" s="51"/>
      <c r="C72" s="129" t="s">
        <v>10</v>
      </c>
      <c r="D72" s="125">
        <f>D7/D71</f>
        <v>105</v>
      </c>
      <c r="E72" s="52" t="s">
        <v>1</v>
      </c>
      <c r="F72" s="109"/>
      <c r="G72" s="37"/>
      <c r="H72" s="36" t="s">
        <v>9</v>
      </c>
      <c r="I72" s="38">
        <f>I7*I71</f>
        <v>1310.6399999999999</v>
      </c>
      <c r="J72" s="34" t="s">
        <v>7</v>
      </c>
      <c r="K72" s="109"/>
      <c r="L72" s="37"/>
      <c r="M72" s="36" t="s">
        <v>9</v>
      </c>
      <c r="N72" s="35">
        <f>N71*N7</f>
        <v>1320</v>
      </c>
      <c r="O72" s="34" t="s">
        <v>7</v>
      </c>
      <c r="P72" s="149"/>
    </row>
    <row r="73" spans="1:16" ht="25.5" hidden="1">
      <c r="A73" s="142"/>
      <c r="B73" s="84" t="s">
        <v>6</v>
      </c>
      <c r="C73" s="124"/>
      <c r="D73" s="127">
        <f>D72*2-D69-D70</f>
        <v>132</v>
      </c>
      <c r="E73" s="52"/>
      <c r="F73" s="109"/>
      <c r="G73" s="33" t="s">
        <v>6</v>
      </c>
      <c r="H73" s="32"/>
      <c r="I73" s="31">
        <f>I7*2-I69-I70</f>
        <v>168</v>
      </c>
      <c r="J73" s="30"/>
      <c r="K73" s="109"/>
      <c r="L73" s="33" t="s">
        <v>6</v>
      </c>
      <c r="M73" s="32"/>
      <c r="N73" s="31">
        <f>N7*2-N69-N70</f>
        <v>168</v>
      </c>
      <c r="O73" s="30"/>
      <c r="P73" s="149"/>
    </row>
    <row r="74" spans="1:16" ht="25.5" hidden="1">
      <c r="A74" s="142"/>
      <c r="B74" s="84" t="s">
        <v>5</v>
      </c>
      <c r="C74" s="124"/>
      <c r="D74" s="127">
        <f>((D73^2)-(8/(D75^2))*(D69-D70)^2)^0.5</f>
        <v>131.00143316772935</v>
      </c>
      <c r="E74" s="58"/>
      <c r="F74" s="109"/>
      <c r="G74" s="29" t="s">
        <v>5</v>
      </c>
      <c r="H74" s="26"/>
      <c r="I74" s="28">
        <f>((I73^2)-(8/(I75^2))*(I69-I70)^2)^0.5</f>
        <v>166.09790346718785</v>
      </c>
      <c r="J74" s="24"/>
      <c r="K74" s="109"/>
      <c r="L74" s="29" t="s">
        <v>5</v>
      </c>
      <c r="M74" s="26"/>
      <c r="N74" s="28">
        <f>((N73^2)-(8/(N75^2))*(N69-N70)^2)^0.5</f>
        <v>166.09790346718785</v>
      </c>
      <c r="O74" s="24"/>
      <c r="P74" s="149"/>
    </row>
    <row r="75" spans="1:16" ht="27.75" hidden="1">
      <c r="A75" s="142"/>
      <c r="B75" s="134" t="s">
        <v>4</v>
      </c>
      <c r="C75" s="124"/>
      <c r="D75" s="127">
        <f>PI()</f>
        <v>3.1415926535897931</v>
      </c>
      <c r="E75" s="58"/>
      <c r="F75" s="109"/>
      <c r="G75" s="27" t="s">
        <v>4</v>
      </c>
      <c r="H75" s="26"/>
      <c r="I75" s="25">
        <f>PI()</f>
        <v>3.1415926535897931</v>
      </c>
      <c r="J75" s="24"/>
      <c r="K75" s="109"/>
      <c r="L75" s="27" t="s">
        <v>4</v>
      </c>
      <c r="M75" s="26"/>
      <c r="N75" s="25">
        <f>PI()</f>
        <v>3.1415926535897931</v>
      </c>
      <c r="O75" s="24"/>
      <c r="P75" s="149"/>
    </row>
    <row r="76" spans="1:16" ht="26.25" hidden="1" thickBot="1">
      <c r="A76" s="142"/>
      <c r="B76" s="135" t="s">
        <v>3</v>
      </c>
      <c r="C76" s="136"/>
      <c r="D76" s="137">
        <f>1/8*(D73+D74)*D71</f>
        <v>263.00143316772937</v>
      </c>
      <c r="E76" s="138"/>
      <c r="F76" s="109"/>
      <c r="G76" s="114" t="s">
        <v>3</v>
      </c>
      <c r="H76" s="115"/>
      <c r="I76" s="116">
        <f>1/8*(I73+I74)*I71</f>
        <v>456.12716270857817</v>
      </c>
      <c r="J76" s="117"/>
      <c r="K76" s="109"/>
      <c r="L76" s="114" t="s">
        <v>3</v>
      </c>
      <c r="M76" s="115"/>
      <c r="N76" s="116">
        <f>1/8*(N73+N74)*N71</f>
        <v>459.38461726738331</v>
      </c>
      <c r="O76" s="117"/>
      <c r="P76" s="149"/>
    </row>
    <row r="77" spans="1:16" ht="15.75" hidden="1" customHeight="1" thickBot="1">
      <c r="A77" s="142"/>
      <c r="B77" s="120"/>
      <c r="C77" s="121"/>
      <c r="D77" s="121"/>
      <c r="E77" s="122"/>
      <c r="F77" s="6"/>
      <c r="G77" s="23"/>
      <c r="H77" s="22"/>
      <c r="I77" s="22"/>
      <c r="J77" s="21"/>
      <c r="K77" s="5"/>
      <c r="L77" s="23"/>
      <c r="M77" s="22"/>
      <c r="N77" s="22"/>
      <c r="O77" s="21"/>
      <c r="P77" s="4"/>
    </row>
    <row r="78" spans="1:16" ht="15.75" hidden="1" customHeight="1">
      <c r="A78" s="142"/>
      <c r="B78" s="219" t="s">
        <v>2</v>
      </c>
      <c r="C78" s="220"/>
      <c r="D78" s="220"/>
      <c r="E78" s="221"/>
      <c r="F78" s="6"/>
      <c r="G78" s="216" t="s">
        <v>2</v>
      </c>
      <c r="H78" s="217"/>
      <c r="I78" s="217"/>
      <c r="J78" s="218"/>
      <c r="K78" s="5"/>
      <c r="L78" s="219" t="s">
        <v>2</v>
      </c>
      <c r="M78" s="220"/>
      <c r="N78" s="220"/>
      <c r="O78" s="221"/>
      <c r="P78" s="4"/>
    </row>
    <row r="79" spans="1:16" ht="15.75" hidden="1" customHeight="1">
      <c r="A79" s="142"/>
      <c r="B79" s="16" t="s">
        <v>1</v>
      </c>
      <c r="C79" s="12" t="s">
        <v>0</v>
      </c>
      <c r="D79" s="12" t="s">
        <v>1</v>
      </c>
      <c r="E79" s="17" t="s">
        <v>0</v>
      </c>
      <c r="F79" s="6"/>
      <c r="G79" s="16" t="s">
        <v>1</v>
      </c>
      <c r="H79" s="12" t="s">
        <v>0</v>
      </c>
      <c r="I79" s="12" t="s">
        <v>1</v>
      </c>
      <c r="J79" s="17" t="s">
        <v>0</v>
      </c>
      <c r="K79" s="5"/>
      <c r="L79" s="16" t="s">
        <v>1</v>
      </c>
      <c r="M79" s="12" t="s">
        <v>0</v>
      </c>
      <c r="N79" s="12" t="s">
        <v>1</v>
      </c>
      <c r="O79" s="17" t="s">
        <v>0</v>
      </c>
      <c r="P79" s="4"/>
    </row>
    <row r="80" spans="1:16" ht="15.75" hidden="1" customHeight="1">
      <c r="A80" s="142"/>
      <c r="B80" s="16">
        <v>75</v>
      </c>
      <c r="C80" s="12">
        <f t="shared" ref="C80:C92" si="0">B80*8</f>
        <v>600</v>
      </c>
      <c r="D80" s="12">
        <v>144</v>
      </c>
      <c r="E80" s="17">
        <f t="shared" ref="E80:E92" si="1">D80*8</f>
        <v>1152</v>
      </c>
      <c r="F80" s="6"/>
      <c r="G80" s="16">
        <v>111</v>
      </c>
      <c r="H80" s="13">
        <f t="shared" ref="H80:H94" si="2">G80*I$71</f>
        <v>1212.3419999999999</v>
      </c>
      <c r="I80" s="12">
        <v>126</v>
      </c>
      <c r="J80" s="8">
        <f t="shared" ref="J80:J94" si="3">I80*I$71</f>
        <v>1376.1719999999998</v>
      </c>
      <c r="K80" s="5"/>
      <c r="L80" s="16">
        <v>111</v>
      </c>
      <c r="M80" s="13">
        <f t="shared" ref="M80:M94" si="4">L80*N$71</f>
        <v>1221</v>
      </c>
      <c r="N80" s="12">
        <v>126</v>
      </c>
      <c r="O80" s="8">
        <f t="shared" ref="O80:O94" si="5">N80*N$71</f>
        <v>1386</v>
      </c>
      <c r="P80" s="4"/>
    </row>
    <row r="81" spans="1:17" ht="15.75" hidden="1" customHeight="1">
      <c r="A81" s="142"/>
      <c r="B81" s="16">
        <v>89</v>
      </c>
      <c r="C81" s="12">
        <f t="shared" si="0"/>
        <v>712</v>
      </c>
      <c r="D81" s="12">
        <v>145</v>
      </c>
      <c r="E81" s="17">
        <f t="shared" si="1"/>
        <v>1160</v>
      </c>
      <c r="F81" s="6"/>
      <c r="G81" s="16">
        <v>112</v>
      </c>
      <c r="H81" s="13">
        <f t="shared" si="2"/>
        <v>1223.2639999999999</v>
      </c>
      <c r="I81" s="12">
        <v>127</v>
      </c>
      <c r="J81" s="8">
        <f t="shared" si="3"/>
        <v>1387.0939999999998</v>
      </c>
      <c r="K81" s="5"/>
      <c r="L81" s="16">
        <v>112</v>
      </c>
      <c r="M81" s="13">
        <f t="shared" si="4"/>
        <v>1232</v>
      </c>
      <c r="N81" s="12">
        <v>127</v>
      </c>
      <c r="O81" s="8">
        <f t="shared" si="5"/>
        <v>1397</v>
      </c>
      <c r="P81" s="4"/>
    </row>
    <row r="82" spans="1:17" ht="15.75" hidden="1" customHeight="1">
      <c r="A82" s="142"/>
      <c r="B82" s="16">
        <v>98</v>
      </c>
      <c r="C82" s="12">
        <f t="shared" si="0"/>
        <v>784</v>
      </c>
      <c r="D82" s="12">
        <v>150</v>
      </c>
      <c r="E82" s="17">
        <f t="shared" si="1"/>
        <v>1200</v>
      </c>
      <c r="F82" s="6"/>
      <c r="G82" s="16">
        <v>113</v>
      </c>
      <c r="H82" s="13">
        <f t="shared" si="2"/>
        <v>1234.1859999999999</v>
      </c>
      <c r="I82" s="12">
        <v>128</v>
      </c>
      <c r="J82" s="8">
        <f t="shared" si="3"/>
        <v>1398.0159999999998</v>
      </c>
      <c r="K82" s="5"/>
      <c r="L82" s="16">
        <v>113</v>
      </c>
      <c r="M82" s="13">
        <f t="shared" si="4"/>
        <v>1243</v>
      </c>
      <c r="N82" s="12">
        <v>128</v>
      </c>
      <c r="O82" s="8">
        <f t="shared" si="5"/>
        <v>1408</v>
      </c>
      <c r="P82" s="4"/>
    </row>
    <row r="83" spans="1:17" ht="15.75" hidden="1" customHeight="1">
      <c r="A83" s="142"/>
      <c r="B83" s="16">
        <v>100</v>
      </c>
      <c r="C83" s="12">
        <f t="shared" si="0"/>
        <v>800</v>
      </c>
      <c r="D83" s="12">
        <v>156</v>
      </c>
      <c r="E83" s="17">
        <f t="shared" si="1"/>
        <v>1248</v>
      </c>
      <c r="F83" s="6"/>
      <c r="G83" s="16">
        <v>114</v>
      </c>
      <c r="H83" s="13">
        <f t="shared" si="2"/>
        <v>1245.1079999999999</v>
      </c>
      <c r="I83" s="12">
        <v>129</v>
      </c>
      <c r="J83" s="8">
        <f t="shared" si="3"/>
        <v>1408.9379999999999</v>
      </c>
      <c r="K83" s="5"/>
      <c r="L83" s="11">
        <v>114</v>
      </c>
      <c r="M83" s="10">
        <f t="shared" si="4"/>
        <v>1254</v>
      </c>
      <c r="N83" s="9">
        <v>129</v>
      </c>
      <c r="O83" s="8">
        <f t="shared" si="5"/>
        <v>1419</v>
      </c>
      <c r="P83" s="4"/>
    </row>
    <row r="84" spans="1:17" ht="15.75" hidden="1" customHeight="1">
      <c r="A84" s="142"/>
      <c r="B84" s="16">
        <v>105</v>
      </c>
      <c r="C84" s="12">
        <f t="shared" si="0"/>
        <v>840</v>
      </c>
      <c r="D84" s="12">
        <v>158</v>
      </c>
      <c r="E84" s="17">
        <f t="shared" si="1"/>
        <v>1264</v>
      </c>
      <c r="F84" s="6"/>
      <c r="G84" s="16">
        <v>115</v>
      </c>
      <c r="H84" s="13">
        <f t="shared" si="2"/>
        <v>1256.03</v>
      </c>
      <c r="I84" s="12">
        <v>130</v>
      </c>
      <c r="J84" s="8">
        <f t="shared" si="3"/>
        <v>1419.86</v>
      </c>
      <c r="K84" s="5"/>
      <c r="L84" s="11">
        <v>115</v>
      </c>
      <c r="M84" s="10">
        <f t="shared" si="4"/>
        <v>1265</v>
      </c>
      <c r="N84" s="9">
        <v>130</v>
      </c>
      <c r="O84" s="8">
        <f t="shared" si="5"/>
        <v>1430</v>
      </c>
      <c r="P84" s="4"/>
    </row>
    <row r="85" spans="1:17" ht="15.75" hidden="1" customHeight="1">
      <c r="A85" s="142"/>
      <c r="B85" s="16">
        <v>110</v>
      </c>
      <c r="C85" s="12">
        <f t="shared" si="0"/>
        <v>880</v>
      </c>
      <c r="D85" s="12">
        <v>160</v>
      </c>
      <c r="E85" s="17">
        <f t="shared" si="1"/>
        <v>1280</v>
      </c>
      <c r="F85" s="6"/>
      <c r="G85" s="11">
        <v>116</v>
      </c>
      <c r="H85" s="13">
        <f t="shared" si="2"/>
        <v>1266.9519999999998</v>
      </c>
      <c r="I85" s="12">
        <v>131</v>
      </c>
      <c r="J85" s="8">
        <f t="shared" si="3"/>
        <v>1430.7819999999999</v>
      </c>
      <c r="K85" s="5"/>
      <c r="L85" s="11">
        <v>116</v>
      </c>
      <c r="M85" s="10">
        <f t="shared" si="4"/>
        <v>1276</v>
      </c>
      <c r="N85" s="9">
        <v>131</v>
      </c>
      <c r="O85" s="8">
        <f t="shared" si="5"/>
        <v>1441</v>
      </c>
      <c r="P85" s="4"/>
    </row>
    <row r="86" spans="1:17" ht="15.75" hidden="1" customHeight="1">
      <c r="A86" s="142"/>
      <c r="B86" s="16">
        <v>114</v>
      </c>
      <c r="C86" s="12">
        <f t="shared" si="0"/>
        <v>912</v>
      </c>
      <c r="D86" s="12">
        <v>162</v>
      </c>
      <c r="E86" s="17">
        <f t="shared" si="1"/>
        <v>1296</v>
      </c>
      <c r="F86" s="6"/>
      <c r="G86" s="16">
        <v>117</v>
      </c>
      <c r="H86" s="13">
        <f t="shared" si="2"/>
        <v>1277.8739999999998</v>
      </c>
      <c r="I86" s="12">
        <v>132</v>
      </c>
      <c r="J86" s="8">
        <f t="shared" si="3"/>
        <v>1441.704</v>
      </c>
      <c r="K86" s="5"/>
      <c r="L86" s="11">
        <v>117</v>
      </c>
      <c r="M86" s="10">
        <f t="shared" si="4"/>
        <v>1287</v>
      </c>
      <c r="N86" s="9">
        <v>132</v>
      </c>
      <c r="O86" s="8">
        <f t="shared" si="5"/>
        <v>1452</v>
      </c>
      <c r="P86" s="4"/>
    </row>
    <row r="87" spans="1:17" ht="15.75" hidden="1" customHeight="1">
      <c r="A87" s="142"/>
      <c r="B87" s="16">
        <v>118</v>
      </c>
      <c r="C87" s="12">
        <f t="shared" si="0"/>
        <v>944</v>
      </c>
      <c r="D87" s="12">
        <v>164</v>
      </c>
      <c r="E87" s="17">
        <f t="shared" si="1"/>
        <v>1312</v>
      </c>
      <c r="F87" s="6"/>
      <c r="G87" s="18">
        <v>118</v>
      </c>
      <c r="H87" s="13">
        <f t="shared" si="2"/>
        <v>1288.7959999999998</v>
      </c>
      <c r="I87" s="20">
        <v>133</v>
      </c>
      <c r="J87" s="8">
        <f t="shared" si="3"/>
        <v>1452.6259999999997</v>
      </c>
      <c r="K87" s="5"/>
      <c r="L87" s="11">
        <v>118</v>
      </c>
      <c r="M87" s="10">
        <f t="shared" si="4"/>
        <v>1298</v>
      </c>
      <c r="N87" s="9">
        <v>133</v>
      </c>
      <c r="O87" s="8">
        <f t="shared" si="5"/>
        <v>1463</v>
      </c>
      <c r="P87" s="4"/>
    </row>
    <row r="88" spans="1:17" ht="15.75" hidden="1" customHeight="1">
      <c r="A88" s="142"/>
      <c r="B88" s="16">
        <v>127</v>
      </c>
      <c r="C88" s="12">
        <f t="shared" si="0"/>
        <v>1016</v>
      </c>
      <c r="D88" s="12">
        <v>166</v>
      </c>
      <c r="E88" s="17">
        <f t="shared" si="1"/>
        <v>1328</v>
      </c>
      <c r="F88" s="6"/>
      <c r="G88" s="16">
        <v>119</v>
      </c>
      <c r="H88" s="13">
        <f t="shared" si="2"/>
        <v>1299.7179999999998</v>
      </c>
      <c r="I88" s="12">
        <v>134</v>
      </c>
      <c r="J88" s="8">
        <f t="shared" si="3"/>
        <v>1463.5479999999998</v>
      </c>
      <c r="K88" s="5"/>
      <c r="L88" s="11">
        <v>119</v>
      </c>
      <c r="M88" s="10">
        <f t="shared" si="4"/>
        <v>1309</v>
      </c>
      <c r="N88" s="9">
        <v>134</v>
      </c>
      <c r="O88" s="8">
        <f t="shared" si="5"/>
        <v>1474</v>
      </c>
      <c r="P88" s="4"/>
    </row>
    <row r="89" spans="1:17" ht="15.75" hidden="1" customHeight="1">
      <c r="A89" s="142"/>
      <c r="B89" s="16">
        <v>129</v>
      </c>
      <c r="C89" s="12">
        <f t="shared" si="0"/>
        <v>1032</v>
      </c>
      <c r="D89" s="12">
        <v>168</v>
      </c>
      <c r="E89" s="17">
        <f t="shared" si="1"/>
        <v>1344</v>
      </c>
      <c r="F89" s="6"/>
      <c r="G89" s="19">
        <v>120</v>
      </c>
      <c r="H89" s="13">
        <f t="shared" si="2"/>
        <v>1310.6399999999999</v>
      </c>
      <c r="I89" s="12">
        <v>135</v>
      </c>
      <c r="J89" s="8">
        <f t="shared" si="3"/>
        <v>1474.4699999999998</v>
      </c>
      <c r="K89" s="5"/>
      <c r="L89" s="11">
        <v>120</v>
      </c>
      <c r="M89" s="10">
        <f t="shared" si="4"/>
        <v>1320</v>
      </c>
      <c r="N89" s="9">
        <v>135</v>
      </c>
      <c r="O89" s="8">
        <f t="shared" si="5"/>
        <v>1485</v>
      </c>
      <c r="P89" s="4"/>
    </row>
    <row r="90" spans="1:17" ht="15.75" hidden="1" customHeight="1">
      <c r="A90" s="142"/>
      <c r="B90" s="16">
        <v>130</v>
      </c>
      <c r="C90" s="12">
        <f t="shared" si="0"/>
        <v>1040</v>
      </c>
      <c r="D90" s="12">
        <v>175</v>
      </c>
      <c r="E90" s="17">
        <f t="shared" si="1"/>
        <v>1400</v>
      </c>
      <c r="F90" s="6"/>
      <c r="G90" s="16">
        <v>121</v>
      </c>
      <c r="H90" s="13">
        <f t="shared" si="2"/>
        <v>1321.5619999999999</v>
      </c>
      <c r="I90" s="12">
        <v>136</v>
      </c>
      <c r="J90" s="8">
        <f t="shared" si="3"/>
        <v>1485.3919999999998</v>
      </c>
      <c r="K90" s="5"/>
      <c r="L90" s="11">
        <v>121</v>
      </c>
      <c r="M90" s="10">
        <f t="shared" si="4"/>
        <v>1331</v>
      </c>
      <c r="N90" s="9">
        <v>136</v>
      </c>
      <c r="O90" s="8">
        <f t="shared" si="5"/>
        <v>1496</v>
      </c>
      <c r="P90" s="4"/>
    </row>
    <row r="91" spans="1:17" ht="15.75" hidden="1" customHeight="1">
      <c r="A91" s="142"/>
      <c r="B91" s="16">
        <v>133</v>
      </c>
      <c r="C91" s="12">
        <f t="shared" si="0"/>
        <v>1064</v>
      </c>
      <c r="D91" s="12">
        <v>180</v>
      </c>
      <c r="E91" s="17">
        <f t="shared" si="1"/>
        <v>1440</v>
      </c>
      <c r="F91" s="6"/>
      <c r="G91" s="18">
        <v>122</v>
      </c>
      <c r="H91" s="13">
        <f t="shared" si="2"/>
        <v>1332.4839999999999</v>
      </c>
      <c r="I91" s="12">
        <v>137</v>
      </c>
      <c r="J91" s="8">
        <f t="shared" si="3"/>
        <v>1496.3139999999999</v>
      </c>
      <c r="K91" s="5"/>
      <c r="L91" s="11">
        <v>122</v>
      </c>
      <c r="M91" s="10">
        <f t="shared" si="4"/>
        <v>1342</v>
      </c>
      <c r="N91" s="9">
        <v>137</v>
      </c>
      <c r="O91" s="8">
        <f t="shared" si="5"/>
        <v>1507</v>
      </c>
      <c r="P91" s="4"/>
    </row>
    <row r="92" spans="1:17" ht="15" hidden="1" customHeight="1">
      <c r="A92" s="142"/>
      <c r="B92" s="16">
        <v>140</v>
      </c>
      <c r="C92" s="12">
        <f t="shared" si="0"/>
        <v>1120</v>
      </c>
      <c r="D92" s="12">
        <v>211</v>
      </c>
      <c r="E92" s="17">
        <f t="shared" si="1"/>
        <v>1688</v>
      </c>
      <c r="F92" s="6"/>
      <c r="G92" s="16">
        <v>123</v>
      </c>
      <c r="H92" s="13">
        <f t="shared" si="2"/>
        <v>1343.4059999999999</v>
      </c>
      <c r="I92" s="12">
        <v>138</v>
      </c>
      <c r="J92" s="8">
        <f t="shared" si="3"/>
        <v>1507.2359999999999</v>
      </c>
      <c r="K92" s="5"/>
      <c r="L92" s="11">
        <v>123</v>
      </c>
      <c r="M92" s="10">
        <f t="shared" si="4"/>
        <v>1353</v>
      </c>
      <c r="N92" s="9">
        <v>138</v>
      </c>
      <c r="O92" s="8">
        <f t="shared" si="5"/>
        <v>1518</v>
      </c>
      <c r="P92" s="4"/>
    </row>
    <row r="93" spans="1:17" ht="15" hidden="1" customHeight="1">
      <c r="A93" s="142"/>
      <c r="B93" s="7"/>
      <c r="C93" s="6"/>
      <c r="D93" s="15"/>
      <c r="E93" s="14"/>
      <c r="F93" s="6"/>
      <c r="G93" s="11">
        <v>124</v>
      </c>
      <c r="H93" s="13">
        <f t="shared" si="2"/>
        <v>1354.3279999999997</v>
      </c>
      <c r="I93" s="12">
        <v>139</v>
      </c>
      <c r="J93" s="8">
        <f t="shared" si="3"/>
        <v>1518.1579999999999</v>
      </c>
      <c r="K93" s="5"/>
      <c r="L93" s="11">
        <v>124</v>
      </c>
      <c r="M93" s="10">
        <f t="shared" si="4"/>
        <v>1364</v>
      </c>
      <c r="N93" s="9">
        <v>139</v>
      </c>
      <c r="O93" s="8">
        <f t="shared" si="5"/>
        <v>1529</v>
      </c>
      <c r="P93" s="4"/>
    </row>
    <row r="94" spans="1:17" ht="15" hidden="1" customHeight="1" thickBot="1">
      <c r="A94" s="142"/>
      <c r="B94" s="94"/>
      <c r="C94" s="95"/>
      <c r="D94" s="96"/>
      <c r="E94" s="97"/>
      <c r="F94" s="6"/>
      <c r="G94" s="90">
        <v>125</v>
      </c>
      <c r="H94" s="91">
        <f t="shared" si="2"/>
        <v>1365.2499999999998</v>
      </c>
      <c r="I94" s="92">
        <v>140</v>
      </c>
      <c r="J94" s="93">
        <f t="shared" si="3"/>
        <v>1529.08</v>
      </c>
      <c r="K94" s="5"/>
      <c r="L94" s="98">
        <v>125</v>
      </c>
      <c r="M94" s="99">
        <f t="shared" si="4"/>
        <v>1375</v>
      </c>
      <c r="N94" s="100">
        <v>140</v>
      </c>
      <c r="O94" s="93">
        <f t="shared" si="5"/>
        <v>1540</v>
      </c>
      <c r="P94" s="4"/>
    </row>
    <row r="95" spans="1:17" ht="15" hidden="1" customHeight="1" thickBot="1">
      <c r="A95" s="6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77"/>
      <c r="Q95" s="5"/>
    </row>
    <row r="96" spans="1:17" ht="15" hidden="1" customHeight="1">
      <c r="A96" s="65"/>
      <c r="B96" s="161">
        <v>48</v>
      </c>
      <c r="C96" s="162">
        <v>30</v>
      </c>
      <c r="D96" s="162">
        <v>600</v>
      </c>
      <c r="E96" s="163"/>
      <c r="F96" s="5"/>
      <c r="G96" s="161">
        <v>42</v>
      </c>
      <c r="H96" s="162">
        <v>22</v>
      </c>
      <c r="I96" s="162">
        <v>108</v>
      </c>
      <c r="J96" s="163"/>
      <c r="K96" s="5"/>
      <c r="L96" s="153">
        <v>39</v>
      </c>
      <c r="M96" s="154">
        <v>19</v>
      </c>
      <c r="N96" s="154">
        <v>108</v>
      </c>
      <c r="O96" s="155"/>
      <c r="P96" s="77"/>
      <c r="Q96" s="5"/>
    </row>
    <row r="97" spans="1:17" ht="15" hidden="1" customHeight="1">
      <c r="A97" s="65"/>
      <c r="B97" s="150">
        <v>52</v>
      </c>
      <c r="C97" s="3">
        <v>33</v>
      </c>
      <c r="D97" s="3">
        <v>712</v>
      </c>
      <c r="E97" s="164"/>
      <c r="F97" s="5"/>
      <c r="G97" s="150">
        <v>44</v>
      </c>
      <c r="H97" s="3">
        <v>24</v>
      </c>
      <c r="I97" s="3">
        <v>113</v>
      </c>
      <c r="J97" s="164"/>
      <c r="K97" s="5"/>
      <c r="L97" s="156">
        <v>42</v>
      </c>
      <c r="M97" s="88">
        <v>20</v>
      </c>
      <c r="N97" s="88">
        <v>111</v>
      </c>
      <c r="O97" s="143"/>
      <c r="P97" s="77"/>
      <c r="Q97" s="5"/>
    </row>
    <row r="98" spans="1:17" ht="15" hidden="1" customHeight="1">
      <c r="A98" s="142"/>
      <c r="B98" s="150">
        <v>60</v>
      </c>
      <c r="C98" s="3">
        <v>36</v>
      </c>
      <c r="D98" s="3">
        <v>784</v>
      </c>
      <c r="E98" s="165"/>
      <c r="F98" s="109"/>
      <c r="G98" s="150">
        <v>46</v>
      </c>
      <c r="H98" s="3">
        <v>26</v>
      </c>
      <c r="I98" s="3">
        <v>115</v>
      </c>
      <c r="J98" s="165"/>
      <c r="K98" s="109"/>
      <c r="L98" s="150">
        <v>46</v>
      </c>
      <c r="M98" s="3">
        <v>21</v>
      </c>
      <c r="N98" s="3">
        <v>113</v>
      </c>
      <c r="O98" s="144"/>
      <c r="P98" s="149"/>
    </row>
    <row r="99" spans="1:17" ht="15" hidden="1" customHeight="1">
      <c r="A99" s="142"/>
      <c r="B99" s="150">
        <v>72</v>
      </c>
      <c r="C99" s="3">
        <v>38</v>
      </c>
      <c r="D99" s="3">
        <v>800</v>
      </c>
      <c r="E99" s="165"/>
      <c r="F99" s="109"/>
      <c r="G99" s="150">
        <v>48</v>
      </c>
      <c r="H99" s="3">
        <v>28</v>
      </c>
      <c r="I99" s="3">
        <v>118</v>
      </c>
      <c r="J99" s="165"/>
      <c r="K99" s="109"/>
      <c r="L99" s="150">
        <v>48</v>
      </c>
      <c r="M99" s="3">
        <v>22</v>
      </c>
      <c r="N99" s="3">
        <v>115</v>
      </c>
      <c r="O99" s="144"/>
      <c r="P99" s="149"/>
    </row>
    <row r="100" spans="1:17" ht="15" hidden="1" customHeight="1">
      <c r="A100" s="142"/>
      <c r="B100" s="150">
        <v>80</v>
      </c>
      <c r="C100" s="3"/>
      <c r="D100" s="3">
        <v>840</v>
      </c>
      <c r="E100" s="165"/>
      <c r="F100" s="109"/>
      <c r="G100" s="150">
        <v>50</v>
      </c>
      <c r="H100" s="2"/>
      <c r="I100" s="3">
        <v>120</v>
      </c>
      <c r="J100" s="165"/>
      <c r="K100" s="109"/>
      <c r="L100" s="150">
        <v>50</v>
      </c>
      <c r="M100" s="3">
        <v>24</v>
      </c>
      <c r="N100" s="3">
        <v>118</v>
      </c>
      <c r="O100" s="144"/>
      <c r="P100" s="149"/>
    </row>
    <row r="101" spans="1:17" ht="15" hidden="1" customHeight="1">
      <c r="A101" s="142"/>
      <c r="B101" s="150"/>
      <c r="C101" s="3"/>
      <c r="D101" s="3">
        <v>880</v>
      </c>
      <c r="E101" s="165"/>
      <c r="F101" s="109"/>
      <c r="G101" s="150">
        <v>52</v>
      </c>
      <c r="H101" s="87"/>
      <c r="I101" s="3">
        <v>122</v>
      </c>
      <c r="J101" s="165"/>
      <c r="K101" s="109"/>
      <c r="L101" s="150">
        <v>55</v>
      </c>
      <c r="M101" s="3">
        <v>26</v>
      </c>
      <c r="N101" s="3">
        <v>120</v>
      </c>
      <c r="O101" s="144"/>
      <c r="P101" s="149"/>
    </row>
    <row r="102" spans="1:17" ht="15" hidden="1" customHeight="1">
      <c r="A102" s="142"/>
      <c r="B102" s="151"/>
      <c r="C102" s="2"/>
      <c r="D102" s="3">
        <v>912</v>
      </c>
      <c r="E102" s="165"/>
      <c r="F102" s="109"/>
      <c r="G102" s="150">
        <v>55</v>
      </c>
      <c r="H102" s="87"/>
      <c r="I102" s="3">
        <v>125</v>
      </c>
      <c r="J102" s="165"/>
      <c r="K102" s="109"/>
      <c r="L102" s="150">
        <v>60</v>
      </c>
      <c r="M102" s="3">
        <v>28</v>
      </c>
      <c r="N102" s="3">
        <v>122</v>
      </c>
      <c r="O102" s="144"/>
      <c r="P102" s="149"/>
    </row>
    <row r="103" spans="1:17" ht="15" hidden="1" customHeight="1">
      <c r="A103" s="142"/>
      <c r="B103" s="151"/>
      <c r="C103" s="2"/>
      <c r="D103" s="3">
        <v>944</v>
      </c>
      <c r="E103" s="165"/>
      <c r="F103" s="109"/>
      <c r="G103" s="150">
        <v>58</v>
      </c>
      <c r="H103" s="87"/>
      <c r="I103" s="3">
        <v>128</v>
      </c>
      <c r="J103" s="165"/>
      <c r="K103" s="109"/>
      <c r="L103" s="150">
        <v>63</v>
      </c>
      <c r="M103" s="3">
        <v>30</v>
      </c>
      <c r="N103" s="3">
        <v>125</v>
      </c>
      <c r="O103" s="144"/>
      <c r="P103" s="149"/>
    </row>
    <row r="104" spans="1:17" ht="15" hidden="1" customHeight="1">
      <c r="A104" s="142"/>
      <c r="B104" s="151"/>
      <c r="C104" s="2"/>
      <c r="D104" s="3">
        <v>1016</v>
      </c>
      <c r="E104" s="165"/>
      <c r="F104" s="109"/>
      <c r="G104" s="150">
        <v>60</v>
      </c>
      <c r="H104" s="87"/>
      <c r="I104" s="3">
        <v>133</v>
      </c>
      <c r="J104" s="165"/>
      <c r="K104" s="109"/>
      <c r="L104" s="150">
        <v>70</v>
      </c>
      <c r="M104" s="3">
        <v>32</v>
      </c>
      <c r="N104" s="3">
        <v>128</v>
      </c>
      <c r="O104" s="144"/>
      <c r="P104" s="149"/>
    </row>
    <row r="105" spans="1:17" ht="15" hidden="1" customHeight="1">
      <c r="A105" s="142"/>
      <c r="B105" s="151"/>
      <c r="C105" s="2"/>
      <c r="D105" s="3">
        <v>1032</v>
      </c>
      <c r="E105" s="165"/>
      <c r="F105" s="109"/>
      <c r="G105" s="150">
        <v>61</v>
      </c>
      <c r="H105" s="87"/>
      <c r="I105" s="3">
        <v>137</v>
      </c>
      <c r="J105" s="165"/>
      <c r="K105" s="109"/>
      <c r="L105" s="150"/>
      <c r="M105" s="3">
        <v>34</v>
      </c>
      <c r="N105" s="3">
        <v>130</v>
      </c>
      <c r="O105" s="144"/>
      <c r="P105" s="149"/>
    </row>
    <row r="106" spans="1:17" ht="15" hidden="1" customHeight="1">
      <c r="A106" s="142"/>
      <c r="B106" s="151"/>
      <c r="C106" s="2"/>
      <c r="D106" s="3">
        <v>1040</v>
      </c>
      <c r="E106" s="165"/>
      <c r="F106" s="109"/>
      <c r="G106" s="150">
        <v>64</v>
      </c>
      <c r="H106" s="87"/>
      <c r="I106" s="3">
        <v>140</v>
      </c>
      <c r="J106" s="165"/>
      <c r="K106" s="109"/>
      <c r="L106" s="150"/>
      <c r="M106" s="3">
        <v>39</v>
      </c>
      <c r="N106" s="3">
        <v>132</v>
      </c>
      <c r="O106" s="144"/>
      <c r="P106" s="149"/>
    </row>
    <row r="107" spans="1:17" ht="15" hidden="1" customHeight="1">
      <c r="A107" s="142"/>
      <c r="B107" s="151"/>
      <c r="C107" s="2"/>
      <c r="D107" s="3">
        <v>1064</v>
      </c>
      <c r="E107" s="165"/>
      <c r="F107" s="109"/>
      <c r="G107" s="151"/>
      <c r="H107" s="2"/>
      <c r="I107" s="2"/>
      <c r="J107" s="165"/>
      <c r="K107" s="109"/>
      <c r="L107" s="150"/>
      <c r="M107" s="3"/>
      <c r="N107" s="3">
        <v>137</v>
      </c>
      <c r="O107" s="144"/>
      <c r="P107" s="149"/>
    </row>
    <row r="108" spans="1:17" ht="15" hidden="1" customHeight="1">
      <c r="A108" s="142"/>
      <c r="B108" s="151"/>
      <c r="C108" s="2"/>
      <c r="D108" s="3">
        <v>1120</v>
      </c>
      <c r="E108" s="165"/>
      <c r="F108" s="109"/>
      <c r="G108" s="151"/>
      <c r="H108" s="2"/>
      <c r="I108" s="2"/>
      <c r="J108" s="165"/>
      <c r="K108" s="109"/>
      <c r="L108" s="150"/>
      <c r="M108" s="3"/>
      <c r="N108" s="3">
        <v>143</v>
      </c>
      <c r="O108" s="144"/>
      <c r="P108" s="149"/>
    </row>
    <row r="109" spans="1:17" ht="15" hidden="1" customHeight="1">
      <c r="A109" s="142"/>
      <c r="B109" s="151"/>
      <c r="C109" s="2"/>
      <c r="D109" s="3">
        <v>1152</v>
      </c>
      <c r="E109" s="165"/>
      <c r="F109" s="109"/>
      <c r="G109" s="151"/>
      <c r="H109" s="2"/>
      <c r="I109" s="2"/>
      <c r="J109" s="165"/>
      <c r="K109" s="109"/>
      <c r="L109" s="150"/>
      <c r="M109" s="3"/>
      <c r="N109" s="3">
        <v>151</v>
      </c>
      <c r="O109" s="144"/>
      <c r="P109" s="149"/>
    </row>
    <row r="110" spans="1:17" ht="15" hidden="1" customHeight="1">
      <c r="A110" s="142"/>
      <c r="B110" s="151"/>
      <c r="C110" s="2"/>
      <c r="D110" s="3">
        <v>1160</v>
      </c>
      <c r="E110" s="165"/>
      <c r="F110" s="109"/>
      <c r="G110" s="151"/>
      <c r="H110" s="2"/>
      <c r="I110" s="2"/>
      <c r="J110" s="165"/>
      <c r="K110" s="109"/>
      <c r="L110" s="150"/>
      <c r="M110" s="3"/>
      <c r="N110" s="3">
        <v>158</v>
      </c>
      <c r="O110" s="144"/>
      <c r="P110" s="149"/>
    </row>
    <row r="111" spans="1:17" ht="15" hidden="1" customHeight="1">
      <c r="A111" s="142"/>
      <c r="B111" s="151"/>
      <c r="C111" s="2"/>
      <c r="D111" s="3">
        <v>1200</v>
      </c>
      <c r="E111" s="165"/>
      <c r="F111" s="109"/>
      <c r="G111" s="151"/>
      <c r="H111" s="2"/>
      <c r="I111" s="2"/>
      <c r="J111" s="165"/>
      <c r="K111" s="109"/>
      <c r="L111" s="150"/>
      <c r="M111" s="3"/>
      <c r="N111" s="3">
        <v>166</v>
      </c>
      <c r="O111" s="144"/>
      <c r="P111" s="149"/>
    </row>
    <row r="112" spans="1:17" ht="15" hidden="1" customHeight="1">
      <c r="A112" s="142"/>
      <c r="B112" s="151"/>
      <c r="C112" s="2"/>
      <c r="D112" s="3">
        <v>1248</v>
      </c>
      <c r="E112" s="165"/>
      <c r="F112" s="109"/>
      <c r="G112" s="151"/>
      <c r="H112" s="2"/>
      <c r="I112" s="2"/>
      <c r="J112" s="165"/>
      <c r="K112" s="109"/>
      <c r="L112" s="150"/>
      <c r="M112" s="3"/>
      <c r="N112" s="3">
        <v>168</v>
      </c>
      <c r="O112" s="144"/>
      <c r="P112" s="149"/>
    </row>
    <row r="113" spans="1:16" ht="15" hidden="1" customHeight="1">
      <c r="A113" s="142"/>
      <c r="B113" s="151"/>
      <c r="C113" s="2"/>
      <c r="D113" s="3">
        <v>1264</v>
      </c>
      <c r="E113" s="165"/>
      <c r="F113" s="109"/>
      <c r="G113" s="151"/>
      <c r="H113" s="2"/>
      <c r="I113" s="2"/>
      <c r="J113" s="165"/>
      <c r="K113" s="109"/>
      <c r="L113" s="150"/>
      <c r="M113" s="3"/>
      <c r="N113" s="3">
        <v>174</v>
      </c>
      <c r="O113" s="144"/>
      <c r="P113" s="149"/>
    </row>
    <row r="114" spans="1:16" ht="15" hidden="1" customHeight="1">
      <c r="A114" s="142"/>
      <c r="B114" s="151"/>
      <c r="C114" s="2"/>
      <c r="D114" s="3">
        <v>1280</v>
      </c>
      <c r="E114" s="165"/>
      <c r="F114" s="109"/>
      <c r="G114" s="151"/>
      <c r="H114" s="2"/>
      <c r="I114" s="2"/>
      <c r="J114" s="165"/>
      <c r="K114" s="109"/>
      <c r="L114" s="150"/>
      <c r="M114" s="3"/>
      <c r="N114" s="3"/>
      <c r="O114" s="144"/>
      <c r="P114" s="149"/>
    </row>
    <row r="115" spans="1:16" ht="15" hidden="1" customHeight="1">
      <c r="A115" s="142"/>
      <c r="B115" s="151"/>
      <c r="C115" s="2"/>
      <c r="D115" s="3">
        <v>1296</v>
      </c>
      <c r="E115" s="165"/>
      <c r="F115" s="109"/>
      <c r="G115" s="151"/>
      <c r="H115" s="2"/>
      <c r="I115" s="2"/>
      <c r="J115" s="165"/>
      <c r="K115" s="109"/>
      <c r="L115" s="157"/>
      <c r="M115" s="87"/>
      <c r="N115" s="87"/>
      <c r="O115" s="144"/>
      <c r="P115" s="149"/>
    </row>
    <row r="116" spans="1:16" ht="15" hidden="1" customHeight="1">
      <c r="A116" s="142"/>
      <c r="B116" s="151"/>
      <c r="C116" s="2"/>
      <c r="D116" s="3">
        <v>1312</v>
      </c>
      <c r="E116" s="165"/>
      <c r="F116" s="109"/>
      <c r="G116" s="151"/>
      <c r="H116" s="2"/>
      <c r="I116" s="2"/>
      <c r="J116" s="165"/>
      <c r="K116" s="109"/>
      <c r="L116" s="157"/>
      <c r="M116" s="87"/>
      <c r="N116" s="87"/>
      <c r="O116" s="144"/>
      <c r="P116" s="149"/>
    </row>
    <row r="117" spans="1:16" ht="15" hidden="1" customHeight="1">
      <c r="A117" s="142"/>
      <c r="B117" s="151"/>
      <c r="C117" s="2"/>
      <c r="D117" s="3">
        <v>1328</v>
      </c>
      <c r="E117" s="165"/>
      <c r="F117" s="109"/>
      <c r="G117" s="151"/>
      <c r="H117" s="2"/>
      <c r="I117" s="2"/>
      <c r="J117" s="165"/>
      <c r="K117" s="109"/>
      <c r="L117" s="157"/>
      <c r="M117" s="87"/>
      <c r="N117" s="87"/>
      <c r="O117" s="144"/>
      <c r="P117" s="149"/>
    </row>
    <row r="118" spans="1:16" ht="15" hidden="1" customHeight="1">
      <c r="A118" s="142"/>
      <c r="B118" s="151"/>
      <c r="C118" s="2"/>
      <c r="D118" s="3">
        <v>1344</v>
      </c>
      <c r="E118" s="165"/>
      <c r="F118" s="109"/>
      <c r="G118" s="151"/>
      <c r="H118" s="2"/>
      <c r="I118" s="2"/>
      <c r="J118" s="165"/>
      <c r="K118" s="109"/>
      <c r="L118" s="157"/>
      <c r="M118" s="87"/>
      <c r="N118" s="87"/>
      <c r="O118" s="144"/>
      <c r="P118" s="149"/>
    </row>
    <row r="119" spans="1:16" ht="15" hidden="1" customHeight="1">
      <c r="A119" s="142"/>
      <c r="B119" s="151"/>
      <c r="C119" s="2"/>
      <c r="D119" s="3">
        <v>1400</v>
      </c>
      <c r="E119" s="165"/>
      <c r="F119" s="109"/>
      <c r="G119" s="151"/>
      <c r="H119" s="2"/>
      <c r="I119" s="2"/>
      <c r="J119" s="165"/>
      <c r="K119" s="109"/>
      <c r="L119" s="157"/>
      <c r="M119" s="87"/>
      <c r="N119" s="87"/>
      <c r="O119" s="144"/>
      <c r="P119" s="149"/>
    </row>
    <row r="120" spans="1:16" ht="15" hidden="1" customHeight="1">
      <c r="A120" s="142"/>
      <c r="B120" s="151"/>
      <c r="C120" s="2"/>
      <c r="D120" s="3">
        <v>1440</v>
      </c>
      <c r="E120" s="165"/>
      <c r="F120" s="109"/>
      <c r="G120" s="151"/>
      <c r="H120" s="2"/>
      <c r="I120" s="2"/>
      <c r="J120" s="165"/>
      <c r="K120" s="109"/>
      <c r="L120" s="157"/>
      <c r="M120" s="87"/>
      <c r="N120" s="87"/>
      <c r="O120" s="144"/>
      <c r="P120" s="149"/>
    </row>
    <row r="121" spans="1:16" ht="15" hidden="1" customHeight="1" thickBot="1">
      <c r="A121" s="142"/>
      <c r="B121" s="166"/>
      <c r="C121" s="167"/>
      <c r="D121" s="169">
        <v>1688</v>
      </c>
      <c r="E121" s="168"/>
      <c r="F121" s="109"/>
      <c r="G121" s="166"/>
      <c r="H121" s="167"/>
      <c r="I121" s="167"/>
      <c r="J121" s="168"/>
      <c r="K121" s="109"/>
      <c r="L121" s="158"/>
      <c r="M121" s="159"/>
      <c r="N121" s="159"/>
      <c r="O121" s="160"/>
      <c r="P121" s="149"/>
    </row>
    <row r="122" spans="1:16" ht="15" hidden="1" customHeight="1" thickBot="1">
      <c r="A122" s="145"/>
      <c r="B122" s="146"/>
      <c r="C122" s="146"/>
      <c r="D122" s="147"/>
      <c r="E122" s="146"/>
      <c r="F122" s="146"/>
      <c r="G122" s="146"/>
      <c r="H122" s="146"/>
      <c r="I122" s="146"/>
      <c r="J122" s="146"/>
      <c r="K122" s="146"/>
      <c r="L122" s="148"/>
      <c r="M122" s="148"/>
      <c r="N122" s="148"/>
      <c r="O122" s="148"/>
      <c r="P122" s="152"/>
    </row>
    <row r="123" spans="1:16" ht="15" hidden="1" customHeight="1">
      <c r="B123" s="109"/>
      <c r="C123" s="109"/>
      <c r="D123" s="110"/>
      <c r="E123" s="109"/>
      <c r="F123" s="109"/>
      <c r="G123" s="109"/>
      <c r="H123" s="109"/>
      <c r="I123" s="109"/>
      <c r="J123" s="109"/>
      <c r="K123" s="109"/>
      <c r="L123" s="111"/>
      <c r="M123" s="111"/>
      <c r="N123" s="111"/>
      <c r="O123" s="111"/>
    </row>
    <row r="124" spans="1:16" ht="15" hidden="1" customHeight="1">
      <c r="B124" s="109"/>
      <c r="C124" s="109"/>
      <c r="D124" s="110"/>
      <c r="E124" s="109"/>
      <c r="F124" s="109"/>
      <c r="G124" s="109"/>
      <c r="H124" s="109"/>
      <c r="I124" s="109"/>
      <c r="J124" s="109"/>
      <c r="K124" s="109"/>
      <c r="L124" s="111"/>
      <c r="M124" s="111"/>
      <c r="N124" s="111"/>
      <c r="O124" s="111"/>
    </row>
    <row r="125" spans="1:16" ht="15" hidden="1" customHeight="1">
      <c r="B125" s="109"/>
      <c r="C125" s="109"/>
      <c r="D125" s="110"/>
      <c r="E125" s="109"/>
      <c r="F125" s="109"/>
      <c r="G125" s="109"/>
      <c r="H125" s="109"/>
      <c r="I125" s="109"/>
      <c r="J125" s="109"/>
      <c r="K125" s="109"/>
      <c r="L125" s="111"/>
      <c r="M125" s="111"/>
      <c r="N125" s="111"/>
      <c r="O125" s="111"/>
    </row>
    <row r="126" spans="1:16" ht="15" customHeight="1"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11"/>
      <c r="M126" s="111"/>
      <c r="N126" s="111"/>
      <c r="O126" s="111"/>
    </row>
    <row r="127" spans="1:16" ht="15" customHeight="1"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11"/>
      <c r="M127" s="111"/>
      <c r="N127" s="111"/>
      <c r="O127" s="111"/>
    </row>
    <row r="128" spans="1:16" ht="15" customHeight="1"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11"/>
      <c r="M128" s="111"/>
      <c r="N128" s="111"/>
      <c r="O128" s="111"/>
    </row>
    <row r="129" spans="2:15" ht="15" customHeight="1"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11"/>
      <c r="M129" s="111"/>
      <c r="N129" s="111"/>
      <c r="O129" s="111"/>
    </row>
    <row r="130" spans="2:15" ht="15" customHeight="1"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11"/>
      <c r="M130" s="111"/>
      <c r="N130" s="111"/>
      <c r="O130" s="111"/>
    </row>
    <row r="131" spans="2:15" ht="15" customHeight="1"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11"/>
      <c r="M131" s="111"/>
      <c r="N131" s="111"/>
      <c r="O131" s="111"/>
    </row>
    <row r="132" spans="2:15" ht="15" customHeight="1"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11"/>
      <c r="M132" s="111"/>
      <c r="N132" s="111"/>
      <c r="O132" s="111"/>
    </row>
    <row r="133" spans="2:15" ht="15" customHeight="1"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11"/>
      <c r="M133" s="111"/>
      <c r="N133" s="111"/>
      <c r="O133" s="111"/>
    </row>
    <row r="134" spans="2:15" ht="15" customHeight="1"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11"/>
      <c r="M134" s="111"/>
      <c r="N134" s="111"/>
      <c r="O134" s="111"/>
    </row>
    <row r="135" spans="2:15" ht="15" customHeight="1"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11"/>
      <c r="M135" s="111"/>
      <c r="N135" s="111"/>
      <c r="O135" s="111"/>
    </row>
    <row r="136" spans="2:15" ht="15" customHeight="1"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11"/>
      <c r="M136" s="111"/>
      <c r="N136" s="111"/>
      <c r="O136" s="111"/>
    </row>
    <row r="137" spans="2:15" ht="15" customHeight="1"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11"/>
      <c r="M137" s="111"/>
      <c r="N137" s="111"/>
      <c r="O137" s="111"/>
    </row>
    <row r="138" spans="2:15" ht="15" customHeight="1"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11"/>
      <c r="M138" s="111"/>
      <c r="N138" s="111"/>
      <c r="O138" s="111"/>
    </row>
    <row r="139" spans="2:15" ht="15" customHeight="1"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11"/>
      <c r="M139" s="111"/>
      <c r="N139" s="111"/>
      <c r="O139" s="111"/>
    </row>
    <row r="140" spans="2:15" ht="15" customHeight="1"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11"/>
      <c r="M140" s="111"/>
      <c r="N140" s="111"/>
      <c r="O140" s="111"/>
    </row>
  </sheetData>
  <sheetProtection algorithmName="SHA-512" hashValue="vYoHH5ObP0RTksnYr2l50wnynj5SQS5wgPsVrfgI+MCrjxTPw7RAqg7P2Z+9VKTgdq0E697B/qvfcrUMpHwomg==" saltValue="fj9SiW9Es7cliLkkVyTv8w==" spinCount="100000" sheet="1" selectLockedCells="1"/>
  <mergeCells count="71">
    <mergeCell ref="B2:E2"/>
    <mergeCell ref="B78:E78"/>
    <mergeCell ref="B64:C64"/>
    <mergeCell ref="B65:C65"/>
    <mergeCell ref="B66:C66"/>
    <mergeCell ref="B67:C67"/>
    <mergeCell ref="B68:C68"/>
    <mergeCell ref="B3:E3"/>
    <mergeCell ref="B4:C4"/>
    <mergeCell ref="B5:C5"/>
    <mergeCell ref="B6:C6"/>
    <mergeCell ref="D6:E6"/>
    <mergeCell ref="B60:C60"/>
    <mergeCell ref="B69:C69"/>
    <mergeCell ref="B70:C70"/>
    <mergeCell ref="L2:O2"/>
    <mergeCell ref="G2:J2"/>
    <mergeCell ref="G78:J78"/>
    <mergeCell ref="L78:O78"/>
    <mergeCell ref="L64:M64"/>
    <mergeCell ref="L3:O3"/>
    <mergeCell ref="L69:M69"/>
    <mergeCell ref="L4:M4"/>
    <mergeCell ref="L70:M70"/>
    <mergeCell ref="G64:H64"/>
    <mergeCell ref="G6:H6"/>
    <mergeCell ref="L6:M6"/>
    <mergeCell ref="I6:J6"/>
    <mergeCell ref="L8:M8"/>
    <mergeCell ref="G8:H8"/>
    <mergeCell ref="N6:O6"/>
    <mergeCell ref="G70:H70"/>
    <mergeCell ref="G5:H5"/>
    <mergeCell ref="G69:H69"/>
    <mergeCell ref="L5:M5"/>
    <mergeCell ref="L60:M60"/>
    <mergeCell ref="G56:H56"/>
    <mergeCell ref="L65:M65"/>
    <mergeCell ref="L66:M66"/>
    <mergeCell ref="L67:M67"/>
    <mergeCell ref="L68:M68"/>
    <mergeCell ref="G68:H68"/>
    <mergeCell ref="G65:H65"/>
    <mergeCell ref="G67:H67"/>
    <mergeCell ref="G66:H66"/>
    <mergeCell ref="G3:J3"/>
    <mergeCell ref="G4:H4"/>
    <mergeCell ref="G60:H60"/>
    <mergeCell ref="B12:E12"/>
    <mergeCell ref="G12:J12"/>
    <mergeCell ref="G55:H55"/>
    <mergeCell ref="B8:C8"/>
    <mergeCell ref="B11:E11"/>
    <mergeCell ref="G11:J11"/>
    <mergeCell ref="B13:C13"/>
    <mergeCell ref="G13:H13"/>
    <mergeCell ref="G54:H54"/>
    <mergeCell ref="G53:H53"/>
    <mergeCell ref="B53:C53"/>
    <mergeCell ref="B54:C54"/>
    <mergeCell ref="B56:C56"/>
    <mergeCell ref="B57:C57"/>
    <mergeCell ref="L12:O12"/>
    <mergeCell ref="L13:M13"/>
    <mergeCell ref="L53:M53"/>
    <mergeCell ref="L54:M54"/>
    <mergeCell ref="L55:M55"/>
    <mergeCell ref="L56:M56"/>
    <mergeCell ref="L57:M57"/>
    <mergeCell ref="G57:H57"/>
    <mergeCell ref="B55:C55"/>
  </mergeCells>
  <phoneticPr fontId="2" type="noConversion"/>
  <dataValidations count="9">
    <dataValidation type="list" allowBlank="1" showInputMessage="1" showErrorMessage="1" sqref="N7" xr:uid="{00000000-0002-0000-0000-000004000000}">
      <formula1>$N$96:$N$113</formula1>
    </dataValidation>
    <dataValidation type="list" allowBlank="1" showInputMessage="1" showErrorMessage="1" sqref="N4" xr:uid="{A72E9EFF-2B91-430D-ADDE-734EC619F358}">
      <formula1>$L$96:$L$104</formula1>
    </dataValidation>
    <dataValidation type="list" allowBlank="1" showInputMessage="1" showErrorMessage="1" sqref="N5" xr:uid="{34DBB78B-5259-408E-ABCE-9B4988E75B92}">
      <formula1>$M$96:$M$106</formula1>
    </dataValidation>
    <dataValidation type="list" allowBlank="1" showInputMessage="1" showErrorMessage="1" sqref="I7" xr:uid="{00000000-0002-0000-0000-000005000000}">
      <formula1>$I$96:$I$106</formula1>
    </dataValidation>
    <dataValidation type="list" allowBlank="1" showInputMessage="1" showErrorMessage="1" sqref="I5" xr:uid="{00000000-0002-0000-0000-000002000000}">
      <formula1>$H$96:$H$99</formula1>
    </dataValidation>
    <dataValidation type="list" allowBlank="1" showInputMessage="1" showErrorMessage="1" sqref="I4" xr:uid="{00000000-0002-0000-0000-000003000000}">
      <formula1>$G$96:$G$106</formula1>
    </dataValidation>
    <dataValidation type="list" allowBlank="1" showInputMessage="1" showErrorMessage="1" sqref="D7" xr:uid="{00000000-0002-0000-0000-000006000000}">
      <formula1>$D$96:$D$121</formula1>
    </dataValidation>
    <dataValidation type="list" allowBlank="1" showInputMessage="1" showErrorMessage="1" sqref="D5" xr:uid="{00000000-0002-0000-0000-000000000000}">
      <formula1>$C$96</formula1>
    </dataValidation>
    <dataValidation type="list" allowBlank="1" showInputMessage="1" showErrorMessage="1" sqref="D4" xr:uid="{00000000-0002-0000-0000-000001000000}">
      <formula1>$B$96:$B$98</formula1>
    </dataValidation>
  </dataValidations>
  <printOptions horizontalCentered="1"/>
  <pageMargins left="0.19685039370078741" right="0.19685039370078741" top="0.19685039370078741" bottom="0.74803149606299213" header="0" footer="0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Belt Length or Teeths Selection</vt:lpstr>
      <vt:lpstr>'Belt Length or Teeths Selection'!Print_Area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2020-11-27T08:47:09Z</cp:lastPrinted>
  <dcterms:created xsi:type="dcterms:W3CDTF">2020-11-27T07:02:18Z</dcterms:created>
  <dcterms:modified xsi:type="dcterms:W3CDTF">2021-12-09T03:05:23Z</dcterms:modified>
</cp:coreProperties>
</file>